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994B22D4-13BE-4CA5-9A9E-CF57A237BA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75" i="1"/>
  <c r="F66" i="1"/>
  <c r="F67" i="1"/>
  <c r="F68" i="1"/>
  <c r="F69" i="1"/>
  <c r="F70" i="1"/>
  <c r="F71" i="1"/>
  <c r="F72" i="1"/>
  <c r="F73" i="1"/>
  <c r="F74" i="1"/>
  <c r="L63" i="1"/>
  <c r="L64" i="1"/>
  <c r="L65" i="1"/>
  <c r="L66" i="1"/>
  <c r="K63" i="1"/>
  <c r="K64" i="1"/>
  <c r="K65" i="1"/>
  <c r="K66" i="1"/>
  <c r="K67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5" i="1"/>
  <c r="F62" i="1"/>
  <c r="F61" i="1"/>
  <c r="O47" i="2"/>
  <c r="N47" i="2"/>
  <c r="M47" i="2"/>
  <c r="L47" i="2"/>
  <c r="C47" i="2"/>
  <c r="E63" i="1" l="1"/>
  <c r="D63" i="1"/>
  <c r="N63" i="1" s="1"/>
  <c r="G67" i="2" l="1"/>
  <c r="L4" i="2"/>
  <c r="M4" i="2"/>
  <c r="N4" i="2"/>
  <c r="L5" i="2"/>
  <c r="M5" i="2"/>
  <c r="N5" i="2"/>
  <c r="L6" i="2"/>
  <c r="M6" i="2"/>
  <c r="N6" i="2"/>
  <c r="L7" i="2"/>
  <c r="M7" i="2"/>
  <c r="N7" i="2"/>
  <c r="L8" i="2"/>
  <c r="M8" i="2"/>
  <c r="N8" i="2"/>
  <c r="L9" i="2"/>
  <c r="M9" i="2"/>
  <c r="N9" i="2"/>
  <c r="M13" i="1"/>
  <c r="L10" i="2"/>
  <c r="M10" i="2"/>
  <c r="N10" i="2"/>
  <c r="M14" i="1"/>
  <c r="L11" i="2"/>
  <c r="M11" i="2"/>
  <c r="N11" i="2"/>
  <c r="M15" i="1"/>
  <c r="L12" i="2"/>
  <c r="M12" i="2"/>
  <c r="N12" i="2"/>
  <c r="M16" i="1"/>
  <c r="L13" i="2"/>
  <c r="M13" i="2"/>
  <c r="N13" i="2"/>
  <c r="L14" i="2"/>
  <c r="M14" i="2"/>
  <c r="N14" i="2"/>
  <c r="M18" i="1"/>
  <c r="L15" i="2"/>
  <c r="M15" i="2"/>
  <c r="N15" i="2"/>
  <c r="M19" i="1"/>
  <c r="L16" i="2"/>
  <c r="M16" i="2"/>
  <c r="N16" i="2"/>
  <c r="M20" i="1"/>
  <c r="L17" i="2"/>
  <c r="M17" i="2"/>
  <c r="N17" i="2"/>
  <c r="M21" i="1"/>
  <c r="L18" i="2"/>
  <c r="M18" i="2"/>
  <c r="N18" i="2"/>
  <c r="M22" i="1"/>
  <c r="L19" i="2"/>
  <c r="M19" i="2"/>
  <c r="N19" i="2"/>
  <c r="M23" i="1"/>
  <c r="L20" i="2"/>
  <c r="M20" i="2"/>
  <c r="N20" i="2"/>
  <c r="M24" i="1"/>
  <c r="L21" i="2"/>
  <c r="M21" i="2"/>
  <c r="N21" i="2"/>
  <c r="M25" i="1"/>
  <c r="L22" i="2"/>
  <c r="M22" i="2"/>
  <c r="N22" i="2"/>
  <c r="M26" i="1"/>
  <c r="L23" i="2"/>
  <c r="M23" i="2"/>
  <c r="N23" i="2"/>
  <c r="L24" i="2"/>
  <c r="M24" i="2"/>
  <c r="N24" i="2"/>
  <c r="M28" i="1"/>
  <c r="L25" i="2"/>
  <c r="M25" i="2"/>
  <c r="N25" i="2"/>
  <c r="M29" i="1"/>
  <c r="L26" i="2"/>
  <c r="M26" i="2"/>
  <c r="N26" i="2"/>
  <c r="M30" i="1"/>
  <c r="L27" i="2"/>
  <c r="M27" i="2"/>
  <c r="N27" i="2"/>
  <c r="M31" i="1"/>
  <c r="L28" i="2"/>
  <c r="M28" i="2"/>
  <c r="N28" i="2"/>
  <c r="M32" i="1"/>
  <c r="L29" i="2"/>
  <c r="M29" i="2"/>
  <c r="N29" i="2"/>
  <c r="M33" i="1"/>
  <c r="L30" i="2"/>
  <c r="M30" i="2"/>
  <c r="N30" i="2"/>
  <c r="M34" i="1"/>
  <c r="L31" i="2"/>
  <c r="M31" i="2"/>
  <c r="N31" i="2"/>
  <c r="M36" i="1"/>
  <c r="L32" i="2"/>
  <c r="M32" i="2"/>
  <c r="N32" i="2"/>
  <c r="L33" i="2"/>
  <c r="M33" i="2"/>
  <c r="N33" i="2"/>
  <c r="M38" i="1"/>
  <c r="L34" i="2"/>
  <c r="M34" i="2"/>
  <c r="N34" i="2"/>
  <c r="M45" i="1"/>
  <c r="L35" i="2"/>
  <c r="M35" i="2"/>
  <c r="N35" i="2"/>
  <c r="L36" i="2"/>
  <c r="M36" i="2"/>
  <c r="N36" i="2"/>
  <c r="M54" i="1"/>
  <c r="L37" i="2"/>
  <c r="M37" i="2"/>
  <c r="N37" i="2"/>
  <c r="M55" i="1"/>
  <c r="L38" i="2"/>
  <c r="M38" i="2"/>
  <c r="N38" i="2"/>
  <c r="M56" i="1"/>
  <c r="L39" i="2"/>
  <c r="M39" i="2"/>
  <c r="N39" i="2"/>
  <c r="M57" i="1"/>
  <c r="L40" i="2"/>
  <c r="M40" i="2"/>
  <c r="N40" i="2"/>
  <c r="M58" i="1"/>
  <c r="L41" i="2"/>
  <c r="M41" i="2"/>
  <c r="N41" i="2"/>
  <c r="M59" i="1"/>
  <c r="L42" i="2"/>
  <c r="M42" i="2"/>
  <c r="N42" i="2"/>
  <c r="M61" i="1"/>
  <c r="L43" i="2"/>
  <c r="M43" i="2"/>
  <c r="N43" i="2"/>
  <c r="M62" i="1"/>
  <c r="L44" i="2"/>
  <c r="M44" i="2"/>
  <c r="N44" i="2"/>
  <c r="L45" i="2"/>
  <c r="M45" i="2"/>
  <c r="N45" i="2"/>
  <c r="L46" i="2"/>
  <c r="M46" i="2"/>
  <c r="N46" i="2"/>
  <c r="N3" i="2"/>
  <c r="M3" i="2"/>
  <c r="L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63" i="1" l="1"/>
  <c r="F63" i="1"/>
  <c r="J63" i="1"/>
  <c r="M64" i="1"/>
  <c r="F64" i="1"/>
  <c r="P64" i="1" s="1"/>
  <c r="J64" i="1"/>
  <c r="C3" i="2"/>
  <c r="O46" i="2"/>
  <c r="O45" i="2"/>
  <c r="Q63" i="1" s="1"/>
  <c r="O44" i="2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Q62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Q53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Q34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F37" i="1" l="1"/>
  <c r="K37" i="1"/>
  <c r="L37" i="1"/>
  <c r="G37" i="1"/>
  <c r="H37" i="1"/>
  <c r="I37" i="1"/>
  <c r="Q29" i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38" i="1" l="1"/>
  <c r="J37" i="1"/>
  <c r="R10" i="1"/>
  <c r="R84" i="1" s="1"/>
  <c r="R17" i="1"/>
  <c r="R12" i="1"/>
  <c r="R29" i="1"/>
  <c r="R26" i="1"/>
  <c r="R20" i="1"/>
  <c r="R23" i="1"/>
  <c r="R37" i="1"/>
  <c r="R18" i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<sst xmlns="http://schemas.openxmlformats.org/spreadsheetml/2006/main" count="225" uniqueCount="133">
  <si>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</si>
  <si>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</si>
  <si>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</si>
  <si>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</si>
  <si>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</si>
  <si>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</si>
  <si>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</si>
  <si>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</si>
  <si>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</si>
  <si>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</si>
  <si>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</si>
  <si>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</si>
  <si>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</si>
  <si>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</si>
  <si>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</si>
  <si>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</si>
  <si>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</si>
  <si>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</si>
  <si>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</si>
  <si>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</si>
  <si>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</si>
  <si>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</si>
  <si>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</si>
  <si>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</si>
  <si>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</si>
  <si>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</si>
  <si>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</si>
  <si>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</si>
  <si>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</si>
  <si>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</si>
  <si>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</si>
  <si>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</si>
  <si>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</si>
  <si>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</si>
  <si>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</si>
  <si>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</si>
  <si>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</si>
  <si>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</si>
  <si>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</si>
  <si>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</si>
  <si>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</si>
  <si>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</si>
  <si>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</si>
  <si>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</si>
  <si>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</si>
  <si>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</si>
  <si>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</si>
  <si>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</si>
  <si>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</si>
  <si>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</si>
  <si>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</si>
  <si>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</si>
  <si>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</si>
  <si>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</si>
  <si>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</si>
  <si>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</si>
  <si>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</si>
  <si>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</si>
  <si>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</si>
  <si>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</si>
  <si>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</si>
  <si>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</si>
  <si>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</si>
  <si>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</si>
  <si>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</si>
  <si>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</si>
  <si>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</si>
  <si>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</si>
  <si>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</si>
  <si>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</si>
  <si>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</si>
  <si>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</si>
  <si>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</si>
  <si>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</si>
  <si>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</si>
  <si>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</si>
  <si>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</si>
  <si>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</si>
  <si>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</si>
  <si>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</si>
  <si>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</si>
  <si>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</si>
  <si>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</si>
  <si>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</si>
  <si>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</si>
  <si>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</si>
  <si>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</si>
  <si>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</si>
  <si>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</si>
  <si>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</si>
  <si>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</si>
  <si>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</si>
  <si>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</si>
  <si>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</si>
  <si>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</si>
  <si>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</si>
  <si>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</si>
  <si>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</si>
  <si>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</si>
  <si>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</si>
  <si>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</si>
  <si>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</si>
  <si>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</si>
  <si>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</si>
  <si>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</si>
  <si>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</si>
  <si>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</si>
  <si>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</si>
  <si>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</si>
  <si>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</si>
  <si>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</si>
  <si>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</si>
  <si>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</si>
  <si>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</si>
  <si>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</si>
  <si>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</si>
  <si>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</si>
  <si>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</si>
  <si>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</si>
  <si>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</si>
  <si>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</si>
  <si>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</si>
  <si>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</si>
  <si>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</si>
  <si>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</si>
  <si>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</si>
  <si>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</si>
  <si>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</si>
  <si>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</si>
  <si>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</si>
  <si>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</si>
  <si>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</si>
  <si>
    <t>Departamento de Formulación, Monitoreo y Evaluación de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</si>
</sst>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6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4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49" fontId="21" fillId="0" borderId="0" xfId="0" applyNumberFormat="1" applyFont="1" applyAlignment="1">
      <alignment horizontal="left"/>
    </xf>
    <xf numFmtId="43" fontId="21" fillId="0" borderId="0" xfId="1" applyFont="1" applyAlignment="1">
      <alignment horizontal="right"/>
    </xf>
    <xf numFmtId="49" fontId="21" fillId="0" borderId="0" xfId="0" applyNumberFormat="1" applyFont="1" applyAlignment="1">
      <alignment horizontal="left" indent="1"/>
    </xf>
    <xf numFmtId="49" fontId="21" fillId="0" borderId="0" xfId="0" applyNumberFormat="1" applyFont="1" applyAlignment="1">
      <alignment horizontal="left" indent="2"/>
    </xf>
    <xf numFmtId="49" fontId="21" fillId="0" borderId="0" xfId="0" applyNumberFormat="1" applyFont="1" applyAlignment="1">
      <alignment horizontal="left" indent="3"/>
    </xf>
    <xf numFmtId="49" fontId="21" fillId="0" borderId="0" xfId="0" applyNumberFormat="1" applyFont="1" applyAlignment="1">
      <alignment horizontal="left" indent="4"/>
    </xf>
    <xf numFmtId="49" fontId="21" fillId="0" borderId="0" xfId="0" applyNumberFormat="1" applyFont="1" applyAlignment="1">
      <alignment horizontal="left" indent="5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496661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opLeftCell="A32" zoomScale="70" zoomScaleNormal="70" zoomScaleSheetLayoutView="100" workbookViewId="0">
      <selection activeCell="D100" sqref="D100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8" style="20" customWidth="1"/>
    <col min="5" max="5" width="18.7109375" style="20" customWidth="1"/>
    <col min="6" max="6" width="14.28515625" customWidth="1"/>
    <col min="7" max="8" width="14.140625" customWidth="1"/>
    <col min="9" max="9" width="15.140625" bestFit="1" customWidth="1"/>
    <col min="10" max="12" width="14.140625" customWidth="1"/>
    <col min="13" max="13" width="15.140625" bestFit="1" customWidth="1"/>
    <col min="14" max="16" width="14.140625" customWidth="1"/>
    <col min="17" max="17" width="15.28515625" customWidth="1"/>
    <col min="18" max="18" width="15.42578125" customWidth="1"/>
  </cols>
  <sheetData>
    <row r="3" spans="3:18" ht="28.5" customHeight="1">
      <c r="C3" s="78" t="s">
        <v>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3:18" ht="21" customHeight="1">
      <c r="C4" s="80" t="s">
        <v>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3:18" ht="15.75">
      <c r="C5" s="82" t="s">
        <v>119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3:18" ht="15.75" customHeight="1">
      <c r="C6" s="84" t="s">
        <v>2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3:18" ht="18" customHeight="1">
      <c r="C7" s="85" t="s">
        <v>3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105462706.54000001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644425348.16999996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67090770.079999998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459555098.71999997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57575377.07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373373764.36000001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625572.17000000004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29498277.380000003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112350.91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8889820.8399999999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56570706.069999993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32493738.640000001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131019022.92999999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4205894.95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52721943.189999998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1610491.8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5023161.21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756561.5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3305288.2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1579425.1800000002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15433913.619999999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37696319.420000002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4754537.18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11716967.449999999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4362812.26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15361748.220000001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924208.09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2468777.4899999998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445319.24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1145392.57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4536865.0199999996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31815960.239999998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482503.5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1086999.8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57754.51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1146470.3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3269.25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3269.25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119932.04000000001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958860.72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1226712.22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3028341.04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17095136.579999998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11500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1337937.6200000001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11500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1337937.6200000001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1329832.8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20020838.239999998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552470.1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16130454.83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580184.69999999995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580184.69999999995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25960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34574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171218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2596364.69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2" customFormat="1" ht="18" customHeight="1">
      <c r="C63" s="58" t="s">
        <v>73</v>
      </c>
      <c r="D63" s="59">
        <f>+D64</f>
        <v>169000000</v>
      </c>
      <c r="E63" s="59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60">
        <f>IFERROR(VLOOKUP(C63,'Datos Abierto'!$B$3:$O$46,10,FALSE),0)</f>
        <v>0</v>
      </c>
      <c r="N63" s="60">
        <f>+SUMIFS('Datos Abierto'!$K$3:$K$44,'Datos Abierto'!$B$3:$B$44,D63)</f>
        <v>0</v>
      </c>
      <c r="O63" s="60">
        <f>+SUMIFS('Datos Abierto'!$K$3:$K$44,'Datos Abierto'!$B$3:$B$44,E63)</f>
        <v>0</v>
      </c>
      <c r="P63" s="60">
        <f>+SUMIFS('Datos Abierto'!$N$3:$N$44,'Datos Abierto'!$B$3:$B$44,C63)</f>
        <v>0</v>
      </c>
      <c r="Q63" s="60">
        <f>+SUMIFS('Datos Abierto'!$O$3:$O$46,'Datos Abierto'!$B$3:$B$46,C63)</f>
        <v>0</v>
      </c>
      <c r="R63" s="61">
        <f t="shared" si="5"/>
        <v>676490.42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5" t="s">
        <v>85</v>
      </c>
      <c r="D75" s="63">
        <v>0</v>
      </c>
      <c r="E75" s="63">
        <v>0</v>
      </c>
      <c r="F75" s="64">
        <f>IFERROR(VLOOKUP(C75,'Datos Abierto'!$B$3:$O$46,10,FALSE),0)</f>
        <v>0</v>
      </c>
      <c r="G75" s="64">
        <f>IFERROR(VLOOKUP(C75,'Datos Abierto'!$B$3:$O$46,4,FALSE),0)</f>
        <v>0</v>
      </c>
      <c r="H75" s="64">
        <f>IFERROR(VLOOKUP(C75,'Datos Abierto'!$B$3:$O$46,5,FALSE),0)</f>
        <v>0</v>
      </c>
      <c r="I75" s="64">
        <f>IFERROR(VLOOKUP(B75,'Datos Abierto'!$B$3:$O$46,10,FALSE),0)</f>
        <v>0</v>
      </c>
      <c r="J75" s="64">
        <f>IFERROR(VLOOKUP(#REF!,'Datos Abierto'!$B$3:$O$46,10,FALSE),0)</f>
        <v>0</v>
      </c>
      <c r="K75" s="64">
        <f>IFERROR(VLOOKUP(A75,'Datos Abierto'!$B$3:$O$46,10,FALSE),0)</f>
        <v>0</v>
      </c>
      <c r="L75" s="64">
        <f>IFERROR(VLOOKUP(B75,'Datos Abierto'!$B$3:$O$46,10,FALSE),0)</f>
        <v>0</v>
      </c>
      <c r="M75" s="64">
        <f>IFERROR(VLOOKUP(C75,'Datos Abierto'!$B$3:$O$46,10,FALSE),0)</f>
        <v>0</v>
      </c>
      <c r="N75" s="64">
        <f>IFERROR(VLOOKUP(D75,'Datos Abierto'!$B$3:$O$46,10,FALSE),0)</f>
        <v>0</v>
      </c>
      <c r="O75" s="64">
        <f>IFERROR(VLOOKUP(E75,'Datos Abierto'!$B$3:$O$46,10,FALSE),0)</f>
        <v>0</v>
      </c>
      <c r="P75" s="64">
        <f>IFERROR(VLOOKUP(F75,'Datos Abierto'!$B$3:$O$46,10,FALSE),0)</f>
        <v>0</v>
      </c>
      <c r="Q75" s="64">
        <f>IFERROR(VLOOKUP(G75,'Datos Abierto'!$B$3:$O$46,10,FALSE),0)</f>
        <v>0</v>
      </c>
      <c r="R75" s="66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105462706.54000001</v>
      </c>
      <c r="N84" s="44">
        <f t="shared" ref="N84:R84" si="10">+N10</f>
        <v>0</v>
      </c>
      <c r="O84" s="44">
        <f t="shared" ref="O84:P84" si="11">+O10</f>
        <v>0</v>
      </c>
      <c r="P84" s="44">
        <f t="shared" si="11"/>
        <v>0</v>
      </c>
      <c r="Q84" s="44">
        <f t="shared" si="10"/>
        <v>0</v>
      </c>
      <c r="R84" s="55">
        <f t="shared" si="10"/>
        <v>644425348.16999996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77" t="s">
        <v>102</v>
      </c>
      <c r="D97" s="77"/>
      <c r="E97" s="77"/>
      <c r="F97" s="77"/>
      <c r="G97" s="77"/>
    </row>
    <row r="98" spans="3:7">
      <c r="C98" s="77" t="s">
        <v>103</v>
      </c>
      <c r="D98" s="77"/>
      <c r="E98" s="77"/>
      <c r="F98" s="77"/>
      <c r="G98" s="77"/>
    </row>
    <row r="99" spans="3:7">
      <c r="C99" s="77" t="s">
        <v>132</v>
      </c>
      <c r="D99" s="77"/>
      <c r="E99" s="77"/>
      <c r="F99" s="77"/>
      <c r="G99" s="77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25" top="0.45" bottom="0.31" header="0.45" footer="0.3"/>
  <pageSetup paperSize="5" scale="54" orientation="landscape" r:id="rId1"/>
  <rowBreaks count="1" manualBreakCount="1">
    <brk id="52" max="15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abSelected="1" topLeftCell="A20" workbookViewId="0">
      <selection activeCell="K7" activeCellId="1" sqref="B7:B47 K7:K47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7" t="s">
        <v>120</v>
      </c>
      <c r="E1" s="67" t="s">
        <v>121</v>
      </c>
      <c r="F1" s="68" t="s">
        <v>122</v>
      </c>
      <c r="G1" s="68" t="s">
        <v>123</v>
      </c>
      <c r="H1" s="68" t="s">
        <v>124</v>
      </c>
      <c r="I1" s="68" t="s">
        <v>125</v>
      </c>
      <c r="J1" s="68" t="s">
        <v>126</v>
      </c>
      <c r="K1" s="68" t="s">
        <v>127</v>
      </c>
      <c r="L1" s="68" t="s">
        <v>128</v>
      </c>
      <c r="M1" s="68" t="s">
        <v>129</v>
      </c>
      <c r="N1" s="68" t="s">
        <v>130</v>
      </c>
      <c r="O1" s="68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644425348.16999996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v>105462706.54000001</v>
      </c>
      <c r="L3" s="13">
        <f>+IFERROR(VLOOKUP(B3,Plantilla!$A$2:E33,2,FALSE),0)</f>
        <v>0</v>
      </c>
      <c r="M3" s="13">
        <f>+IFERROR(VLOOKUP(B3,Plantilla!$A$2:E33,2,FALSE),0)</f>
        <v>0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644425348.16999996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v>105462706.54000001</v>
      </c>
      <c r="L4" s="13">
        <f>+IFERROR(VLOOKUP(B4,Plantilla!$A$2:E34,2,FALSE),0)</f>
        <v>0</v>
      </c>
      <c r="M4" s="13">
        <f>+IFERROR(VLOOKUP(B4,Plantilla!$A$2:E34,2,FALSE),0)</f>
        <v>0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644425348.16999996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v>105462706.54000001</v>
      </c>
      <c r="L5" s="13">
        <f>+IFERROR(VLOOKUP(B5,Plantilla!$A$2:E35,2,FALSE),0)</f>
        <v>0</v>
      </c>
      <c r="M5" s="13">
        <f>+IFERROR(VLOOKUP(B5,Plantilla!$A$2:E35,2,FALSE),0)</f>
        <v>0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644425348.16999996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v>105462706.54000001</v>
      </c>
      <c r="L6" s="13">
        <f>+IFERROR(VLOOKUP(B6,Plantilla!$A$2:E36,2,FALSE),0)</f>
        <v>0</v>
      </c>
      <c r="M6" s="13">
        <f>+IFERROR(VLOOKUP(B6,Plantilla!$A$2:E36,2,FALSE),0)</f>
        <v>0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644425348.16999996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v>105462706.54000001</v>
      </c>
      <c r="L7" s="13">
        <f>+IFERROR(VLOOKUP(B7,Plantilla!$A$2:E37,2,FALSE),0)</f>
        <v>0</v>
      </c>
      <c r="M7" s="13">
        <f>+IFERROR(VLOOKUP(B7,Plantilla!$A$2:E37,2,FALSE),0)</f>
        <v>0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459555098.71999997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v>67090770.079999998</v>
      </c>
      <c r="L8" s="13">
        <f>+IFERROR(VLOOKUP(B8,Plantilla!$A$2:E38,2,FALSE),0)</f>
        <v>0</v>
      </c>
      <c r="M8" s="13">
        <f>+IFERROR(VLOOKUP(B8,Plantilla!$A$2:E38,2,FALSE),0)</f>
        <v>0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373373764.36000001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v>57575377.07</v>
      </c>
      <c r="L9" s="13">
        <f>+IFERROR(VLOOKUP(B9,Plantilla!$A$2:E39,2,FALSE),0)</f>
        <v>0</v>
      </c>
      <c r="M9" s="13">
        <f>+IFERROR(VLOOKUP(B9,Plantilla!$A$2:E39,2,FALSE),0)</f>
        <v>0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29498277.380000003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v>625572.17000000004</v>
      </c>
      <c r="L10" s="13">
        <f>+IFERROR(VLOOKUP(B10,Plantilla!$A$2:E40,2,FALSE),0)</f>
        <v>0</v>
      </c>
      <c r="M10" s="13">
        <f>+IFERROR(VLOOKUP(B10,Plantilla!$A$2:E40,2,FALSE),0)</f>
        <v>0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112350.91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v>0</v>
      </c>
      <c r="L11" s="13">
        <f>+IFERROR(VLOOKUP(B11,Plantilla!$A$2:E41,2,FALSE),0)</f>
        <v>0</v>
      </c>
      <c r="M11" s="13">
        <f>+IFERROR(VLOOKUP(B11,Plantilla!$A$2:E41,2,FALSE),0)</f>
        <v>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f>+IFERROR(VLOOKUP(B12,Plantilla!$A$2:E42,2,FALSE),0)</f>
        <v>0</v>
      </c>
      <c r="M12" s="13">
        <f>+IFERROR(VLOOKUP(B12,Plantilla!$A$2:E42,2,FALSE),0)</f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56570706.069999993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v>8889820.8399999999</v>
      </c>
      <c r="L13" s="13">
        <f>+IFERROR(VLOOKUP(B13,Plantilla!$A$2:E43,2,FALSE),0)</f>
        <v>0</v>
      </c>
      <c r="M13" s="13">
        <f>+IFERROR(VLOOKUP(B13,Plantilla!$A$2:E43,2,FALSE),0)</f>
        <v>0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131019022.92999999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v>32493738.640000001</v>
      </c>
      <c r="L14" s="13">
        <f>+IFERROR(VLOOKUP(B14,Plantilla!$A$2:E44,2,FALSE),0)</f>
        <v>0</v>
      </c>
      <c r="M14" s="13">
        <f>+IFERROR(VLOOKUP(B14,Plantilla!$A$2:E44,2,FALSE),0)</f>
        <v>0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52721943.189999998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v>4205894.95</v>
      </c>
      <c r="L15" s="13">
        <f>+IFERROR(VLOOKUP(B15,Plantilla!$A$2:E45,2,FALSE),0)</f>
        <v>0</v>
      </c>
      <c r="M15" s="13">
        <f>+IFERROR(VLOOKUP(B15,Plantilla!$A$2:E45,2,FALSE),0)</f>
        <v>0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5023161.21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v>1610491.8</v>
      </c>
      <c r="L16" s="13">
        <f>+IFERROR(VLOOKUP(B16,Plantilla!$A$2:E46,2,FALSE),0)</f>
        <v>0</v>
      </c>
      <c r="M16" s="13">
        <f>+IFERROR(VLOOKUP(B16,Plantilla!$A$2:E46,2,FALSE),0)</f>
        <v>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3305288.2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v>756561.5</v>
      </c>
      <c r="L17" s="13">
        <f>+IFERROR(VLOOKUP(B17,Plantilla!$A$2:E47,2,FALSE),0)</f>
        <v>0</v>
      </c>
      <c r="M17" s="13">
        <f>+IFERROR(VLOOKUP(B17,Plantilla!$A$2:E47,2,FALSE),0)</f>
        <v>0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1579425.1800000002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v>0</v>
      </c>
      <c r="L18" s="13">
        <f>+IFERROR(VLOOKUP(B18,Plantilla!$A$2:E48,2,FALSE),0)</f>
        <v>0</v>
      </c>
      <c r="M18" s="13">
        <f>+IFERROR(VLOOKUP(B18,Plantilla!$A$2:E48,2,FALSE),0)</f>
        <v>0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37696319.420000002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v>15433913.619999999</v>
      </c>
      <c r="L19" s="13">
        <f>+IFERROR(VLOOKUP(B19,Plantilla!$A$2:E49,2,FALSE),0)</f>
        <v>0</v>
      </c>
      <c r="M19" s="13">
        <f>+IFERROR(VLOOKUP(B19,Plantilla!$A$2:E49,2,FALSE),0)</f>
        <v>0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11716967.449999999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v>4754537.18</v>
      </c>
      <c r="L20" s="13">
        <f>+IFERROR(VLOOKUP(B20,Plantilla!$A$2:E50,2,FALSE),0)</f>
        <v>0</v>
      </c>
      <c r="M20" s="13">
        <f>+IFERROR(VLOOKUP(B20,Plantilla!$A$2:E50,2,FALSE),0)</f>
        <v>0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15361748.220000001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v>4362812.26</v>
      </c>
      <c r="L21" s="13">
        <f>+IFERROR(VLOOKUP(B21,Plantilla!$A$2:E51,2,FALSE),0)</f>
        <v>0</v>
      </c>
      <c r="M21" s="13">
        <f>+IFERROR(VLOOKUP(B21,Plantilla!$A$2:E51,2,FALSE),0)</f>
        <v>0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2468777.4899999998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v>924208.09</v>
      </c>
      <c r="L22" s="13">
        <f>+IFERROR(VLOOKUP(B22,Plantilla!$A$2:E52,2,FALSE),0)</f>
        <v>0</v>
      </c>
      <c r="M22" s="13">
        <f>+IFERROR(VLOOKUP(B22,Plantilla!$A$2:E52,2,FALSE),0)</f>
        <v>0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1145392.57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v>445319.24</v>
      </c>
      <c r="L23" s="13">
        <f>+IFERROR(VLOOKUP(B23,Plantilla!$A$2:E53,2,FALSE),0)</f>
        <v>0</v>
      </c>
      <c r="M23" s="13">
        <f>+IFERROR(VLOOKUP(B23,Plantilla!$A$2:E53,2,FALSE),0)</f>
        <v>0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31815960.239999998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v>4536865.0199999996</v>
      </c>
      <c r="L24" s="13">
        <f>+IFERROR(VLOOKUP(B24,Plantilla!$A$2:E54,2,FALSE),0)</f>
        <v>0</v>
      </c>
      <c r="M24" s="13">
        <f>+IFERROR(VLOOKUP(B24,Plantilla!$A$2:E54,2,FALSE),0)</f>
        <v>0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1086999.8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v>482503.5</v>
      </c>
      <c r="L25" s="13">
        <f>+IFERROR(VLOOKUP(B25,Plantilla!$A$2:E55,2,FALSE),0)</f>
        <v>0</v>
      </c>
      <c r="M25" s="13">
        <f>+IFERROR(VLOOKUP(B25,Plantilla!$A$2:E55,2,FALSE),0)</f>
        <v>0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f>+IFERROR(VLOOKUP(B26,Plantilla!$A$2:E56,2,FALSE),0)</f>
        <v>0</v>
      </c>
      <c r="M26" s="13">
        <f>+IFERROR(VLOOKUP(B26,Plantilla!$A$2:E56,2,FALSE),0)</f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1146470.3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v>57754.51</v>
      </c>
      <c r="L27" s="13">
        <f>+IFERROR(VLOOKUP(B27,Plantilla!$A$2:E57,2,FALSE),0)</f>
        <v>0</v>
      </c>
      <c r="M27" s="13">
        <f>+IFERROR(VLOOKUP(B27,Plantilla!$A$2:E57,2,FALSE),0)</f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3269.25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3269.25</v>
      </c>
      <c r="L28" s="13">
        <f>+IFERROR(VLOOKUP(B28,Plantilla!$A$2:E58,2,FALSE),0)</f>
        <v>0</v>
      </c>
      <c r="M28" s="13">
        <f>+IFERROR(VLOOKUP(B28,Plantilla!$A$2:E58,2,FALSE),0)</f>
        <v>0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119932.04000000001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v>0</v>
      </c>
      <c r="L29" s="13">
        <f>+IFERROR(VLOOKUP(B29,Plantilla!$A$2:E59,2,FALSE),0)</f>
        <v>0</v>
      </c>
      <c r="M29" s="13">
        <f>+IFERROR(VLOOKUP(B29,Plantilla!$A$2:E59,2,FALSE),0)</f>
        <v>0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1226712.22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v>958860.72</v>
      </c>
      <c r="L30" s="13">
        <f>+IFERROR(VLOOKUP(B30,Plantilla!$A$2:E60,2,FALSE),0)</f>
        <v>0</v>
      </c>
      <c r="M30" s="13">
        <f>+IFERROR(VLOOKUP(B30,Plantilla!$A$2:E60,2,FALSE),0)</f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f>+IFERROR(VLOOKUP(B31,Plantilla!$A$2:E61,2,FALSE),0)</f>
        <v>0</v>
      </c>
      <c r="M31" s="13">
        <f>+IFERROR(VLOOKUP(B31,Plantilla!$A$2:E61,2,FALSE),0)</f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17095136.579999998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v>3028341.04</v>
      </c>
      <c r="L32" s="13">
        <f>+IFERROR(VLOOKUP(B32,Plantilla!$A$2:E62,2,FALSE),0)</f>
        <v>0</v>
      </c>
      <c r="M32" s="13">
        <f>+IFERROR(VLOOKUP(B32,Plantilla!$A$2:E62,2,FALSE),0)</f>
        <v>0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1337937.6200000001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v>11500</v>
      </c>
      <c r="L33" s="13">
        <f>+IFERROR(VLOOKUP(B33,Plantilla!$A$2:E63,2,FALSE),0)</f>
        <v>0</v>
      </c>
      <c r="M33" s="13">
        <f>+IFERROR(VLOOKUP(B33,Plantilla!$A$2:E63,2,FALSE),0)</f>
        <v>0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1337937.6200000001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v>11500</v>
      </c>
      <c r="L34" s="13">
        <f>+IFERROR(VLOOKUP(B34,Plantilla!$A$2:E64,2,FALSE),0)</f>
        <v>0</v>
      </c>
      <c r="M34" s="13">
        <f>+IFERROR(VLOOKUP(B34,Plantilla!$A$2:E64,2,FALSE),0)</f>
        <v>0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f>+IFERROR(VLOOKUP(B35,Plantilla!$A$2:E65,2,FALSE),0)</f>
        <v>0</v>
      </c>
      <c r="M35" s="13">
        <f>+IFERROR(VLOOKUP(B35,Plantilla!$A$2:E65,2,FALSE),0)</f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20020838.239999998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v>1329832.8</v>
      </c>
      <c r="L36" s="13">
        <f>+IFERROR(VLOOKUP(B36,Plantilla!$A$2:E66,2,FALSE),0)</f>
        <v>0</v>
      </c>
      <c r="M36" s="13">
        <f>+IFERROR(VLOOKUP(B36,Plantilla!$A$2:E66,2,FALSE),0)</f>
        <v>0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16130454.83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v>552470.1</v>
      </c>
      <c r="L37" s="13">
        <f>+IFERROR(VLOOKUP(B37,Plantilla!$A$2:E67,2,FALSE),0)</f>
        <v>0</v>
      </c>
      <c r="M37" s="13">
        <f>+IFERROR(VLOOKUP(B37,Plantilla!$A$2:E67,2,FALSE),0)</f>
        <v>0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580184.69999999995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580184.69999999995</v>
      </c>
      <c r="L38" s="13">
        <f>+IFERROR(VLOOKUP(B38,Plantilla!$A$2:E68,2,FALSE),0)</f>
        <v>0</v>
      </c>
      <c r="M38" s="13">
        <f>+IFERROR(VLOOKUP(B38,Plantilla!$A$2:E68,2,FALSE),0)</f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34574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25960</v>
      </c>
      <c r="L39" s="13">
        <f>+IFERROR(VLOOKUP(B39,Plantilla!$A$2:E69,2,FALSE),0)</f>
        <v>0</v>
      </c>
      <c r="M39" s="13">
        <f>+IFERROR(VLOOKUP(B39,Plantilla!$A$2:E69,2,FALSE),0)</f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f>+IFERROR(VLOOKUP(B40,Plantilla!$A$2:E70,2,FALSE),0)</f>
        <v>0</v>
      </c>
      <c r="M40" s="13">
        <f>+IFERROR(VLOOKUP(B40,Plantilla!$A$2:E70,2,FALSE),0)</f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2596364.69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v>171218</v>
      </c>
      <c r="L41" s="13">
        <f>+IFERROR(VLOOKUP(B41,Plantilla!$A$2:E71,2,FALSE),0)</f>
        <v>0</v>
      </c>
      <c r="M41" s="13">
        <f>+IFERROR(VLOOKUP(B41,Plantilla!$A$2:E71,2,FALSE),0)</f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v>0</v>
      </c>
      <c r="L42" s="13">
        <f>+IFERROR(VLOOKUP(B42,Plantilla!$A$2:E72,2,FALSE),0)</f>
        <v>0</v>
      </c>
      <c r="M42" s="13">
        <f>+IFERROR(VLOOKUP(B42,Plantilla!$A$2:E72,2,FALSE),0)</f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f>+IFERROR(VLOOKUP(B43,Plantilla!$A$2:E73,2,FALSE),0)</f>
        <v>0</v>
      </c>
      <c r="M43" s="13">
        <f>+IFERROR(VLOOKUP(B43,Plantilla!$A$2:E73,2,FALSE),0)</f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v>0</v>
      </c>
      <c r="L44" s="13">
        <f>+IFERROR(VLOOKUP(B44,Plantilla!$A$2:E74,2,FALSE),0)</f>
        <v>0</v>
      </c>
      <c r="M44" s="13">
        <f>+IFERROR(VLOOKUP(B44,Plantilla!$A$2:E74,2,FALSE),0)</f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676490.42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f>+IFERROR(VLOOKUP(B45,Plantilla!$A$2:E75,2,FALSE),0)</f>
        <v>0</v>
      </c>
      <c r="M45" s="13">
        <f>+IFERROR(VLOOKUP(B45,Plantilla!$A$2:E75,2,FALSE),0)</f>
        <v>0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676490.42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f>+IFERROR(VLOOKUP(B46,Plantilla!$A$2:E76,2,FALSE),0)</f>
        <v>0</v>
      </c>
      <c r="M46" s="13">
        <f>+IFERROR(VLOOKUP(B46,Plantilla!$A$2:E76,2,FALSE),0)</f>
        <v>0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 ht="15.75">
      <c r="A47" s="10" t="s">
        <v>117</v>
      </c>
      <c r="B47" s="29" t="s">
        <v>75</v>
      </c>
      <c r="C47" s="12">
        <f t="shared" ref="C47" si="1"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f>+IFERROR(VLOOKUP(B47,Plantilla!$A$2:E77,2,FALSE),0)</f>
        <v>0</v>
      </c>
      <c r="M47" s="13">
        <f>+IFERROR(VLOOKUP(B47,Plantilla!$A$2:E77,2,FALSE),0)</f>
        <v>0</v>
      </c>
      <c r="N47" s="13">
        <f>+IFERROR(VLOOKUP(B47,Plantilla!$A$2:E77,2,FALSE),0)</f>
        <v>0</v>
      </c>
      <c r="O47" s="13">
        <f>IFERROR(VLOOKUP(B47,Plantilla!$A$2:B77,2,FALSE),0)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0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0"/>
      <c r="B2" s="71"/>
    </row>
    <row r="3" spans="1:2">
      <c r="A3" s="70"/>
      <c r="B3" s="71"/>
    </row>
    <row r="4" spans="1:2">
      <c r="A4" s="72"/>
      <c r="B4" s="71"/>
    </row>
    <row r="5" spans="1:2">
      <c r="A5" s="73"/>
      <c r="B5" s="71"/>
    </row>
    <row r="6" spans="1:2">
      <c r="A6" s="74"/>
      <c r="B6" s="71"/>
    </row>
    <row r="7" spans="1:2" s="1" customFormat="1">
      <c r="A7" s="75"/>
      <c r="B7" s="71"/>
    </row>
    <row r="8" spans="1:2">
      <c r="A8" s="76"/>
      <c r="B8" s="71"/>
    </row>
    <row r="9" spans="1:2">
      <c r="A9" s="76"/>
      <c r="B9" s="71"/>
    </row>
    <row r="10" spans="1:2">
      <c r="A10" s="76"/>
      <c r="B10" s="71"/>
    </row>
    <row r="11" spans="1:2" s="1" customFormat="1">
      <c r="A11" s="76"/>
      <c r="B11" s="71"/>
    </row>
    <row r="12" spans="1:2">
      <c r="A12" s="75"/>
      <c r="B12" s="71"/>
    </row>
    <row r="13" spans="1:2">
      <c r="A13" s="76"/>
      <c r="B13" s="71"/>
    </row>
    <row r="14" spans="1:2">
      <c r="A14" s="76"/>
      <c r="B14" s="71"/>
    </row>
    <row r="15" spans="1:2">
      <c r="A15" s="76"/>
      <c r="B15" s="71"/>
    </row>
    <row r="16" spans="1:2">
      <c r="A16" s="76"/>
      <c r="B16" s="71"/>
    </row>
    <row r="17" spans="1:2">
      <c r="A17" s="76"/>
      <c r="B17" s="71"/>
    </row>
    <row r="18" spans="1:2">
      <c r="A18" s="76"/>
      <c r="B18" s="71"/>
    </row>
    <row r="19" spans="1:2">
      <c r="A19" s="76"/>
      <c r="B19" s="71"/>
    </row>
    <row r="20" spans="1:2" s="1" customFormat="1">
      <c r="A20" s="76"/>
      <c r="B20" s="71"/>
    </row>
    <row r="21" spans="1:2">
      <c r="A21" s="75"/>
      <c r="B21" s="71"/>
    </row>
    <row r="22" spans="1:2">
      <c r="A22" s="76"/>
      <c r="B22" s="71"/>
    </row>
    <row r="23" spans="1:2">
      <c r="A23" s="76"/>
      <c r="B23" s="71"/>
    </row>
    <row r="24" spans="1:2">
      <c r="A24" s="76"/>
      <c r="B24" s="71"/>
    </row>
    <row r="25" spans="1:2">
      <c r="A25" s="76"/>
      <c r="B25" s="71"/>
    </row>
    <row r="26" spans="1:2">
      <c r="A26" s="76"/>
      <c r="B26" s="71"/>
    </row>
    <row r="27" spans="1:2" s="1" customFormat="1">
      <c r="A27" s="76"/>
      <c r="B27" s="71"/>
    </row>
    <row r="28" spans="1:2">
      <c r="A28" s="76"/>
      <c r="B28" s="71"/>
    </row>
    <row r="29" spans="1:2" s="1" customFormat="1">
      <c r="A29" s="75"/>
      <c r="B29" s="71"/>
    </row>
    <row r="30" spans="1:2">
      <c r="A30" s="76"/>
      <c r="B30" s="71"/>
    </row>
    <row r="31" spans="1:2">
      <c r="A31" s="75"/>
      <c r="B31" s="71"/>
    </row>
    <row r="32" spans="1:2">
      <c r="A32" s="76"/>
      <c r="B32" s="71"/>
    </row>
    <row r="33" spans="1:2">
      <c r="A33" s="76"/>
      <c r="B33" s="71"/>
    </row>
    <row r="34" spans="1:2">
      <c r="A34" s="76"/>
      <c r="B34" s="71"/>
    </row>
    <row r="35" spans="1:2">
      <c r="A35" s="76"/>
      <c r="B35" s="71"/>
    </row>
    <row r="36" spans="1:2">
      <c r="A36" s="76"/>
      <c r="B36" s="71"/>
    </row>
    <row r="37" spans="1:2">
      <c r="A37" s="76"/>
      <c r="B37" s="71"/>
    </row>
    <row r="38" spans="1:2">
      <c r="A38" s="76"/>
      <c r="B38" s="71"/>
    </row>
    <row r="39" spans="1:2">
      <c r="A39" s="75"/>
      <c r="B39" s="71"/>
    </row>
    <row r="40" spans="1:2">
      <c r="A40" s="76"/>
      <c r="B40" s="71"/>
    </row>
    <row r="41" spans="1:2">
      <c r="A41" s="57"/>
      <c r="B41" s="69"/>
    </row>
    <row r="42" spans="1:2">
      <c r="A42" s="57"/>
      <c r="B42" s="69"/>
    </row>
    <row r="43" spans="1:2">
      <c r="A43" s="57"/>
      <c r="B43" s="69"/>
    </row>
    <row r="44" spans="1:2">
      <c r="A44" s="56"/>
      <c r="B44" s="69"/>
    </row>
    <row r="45" spans="1:2">
      <c r="A45" s="57"/>
      <c r="B45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2024-09-03T19:47:14Z</cp:lastPrinted>
  <dcterms:created xsi:type="dcterms:W3CDTF">2021-12-09T15:04:00Z</dcterms:created>
  <dcterms:modified xsi:type="dcterms:W3CDTF">2024-09-03T20:04:19Z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