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2\"/>
    </mc:Choice>
  </mc:AlternateContent>
  <bookViews>
    <workbookView xWindow="0" yWindow="1800" windowWidth="28800" windowHeight="12285"/>
  </bookViews>
  <sheets>
    <sheet name="Hoja1" sheetId="1" r:id="rId1"/>
  </sheets>
  <externalReferences>
    <externalReference r:id="rId2"/>
  </externalReferences>
  <definedNames>
    <definedName name="_xlnm.Print_Area" localSheetId="0">Hoja1!$A$1:$J$49</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9" i="1" l="1"/>
  <c r="E29" i="1"/>
  <c r="H29" i="1"/>
  <c r="H33" i="1"/>
  <c r="J33" i="1" s="1"/>
  <c r="G33" i="1" l="1"/>
  <c r="E33" i="1"/>
  <c r="J29" i="1"/>
  <c r="I29" i="1"/>
  <c r="I25" i="1"/>
  <c r="C16" i="1"/>
  <c r="C15" i="1"/>
  <c r="C14" i="1"/>
  <c r="I33" i="1" l="1"/>
</calcChain>
</file>

<file path=xl/sharedStrings.xml><?xml version="1.0" encoding="utf-8"?>
<sst xmlns="http://schemas.openxmlformats.org/spreadsheetml/2006/main" count="92" uniqueCount="72">
  <si>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</si>
  <si>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</si>
  <si>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</si>
  <si>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</si>
  <si>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</si>
  <si>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</si>
  <si>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</si>
  <si>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</si>
  <si>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</si>
  <si>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</si>
  <si>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</si>
  <si>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</si>
  <si>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</si>
  <si>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</si>
  <si>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</si>
  <si>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</si>
  <si>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</si>
  <si>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</si>
  <si>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</si>
  <si>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</si>
  <si>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</si>
  <si>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</si>
  <si>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</si>
  <si>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</si>
  <si>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</si>
  <si>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</si>
  <si>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</si>
  <si>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</si>
  <si>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</si>
  <si>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</si>
  <si>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</si>
  <si>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</si>
  <si>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</si>
  <si>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</si>
  <si>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</si>
  <si>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</si>
  <si>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</si>
  <si>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</si>
  <si>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</si>
  <si>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</si>
  <si>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</si>
  <si>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</si>
  <si>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</si>
  <si>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</si>
  <si>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</si>
  <si>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</si>
  <si>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</si>
  <si>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</si>
  <si>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</si>
  <si>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</si>
  <si>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</si>
  <si>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</si>
  <si>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</si>
  <si>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</si>
  <si>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</si>
  <si>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</si>
  <si>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</si>
  <si>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</si>
  <si>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Programación Semestral</t>
  </si>
  <si>
    <t>Ejecución Semestral</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</si>
  <si>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</si>
  <si>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</si>
  <si>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</si>
  <si>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</si>
  <si>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</si>
  <si>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</si>
  <si>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 xml:space="preserve">De la meta propuesta para el  Semestre Enero -  Junio fue de 9,183 matriculados, de  lo cual se logro en un 110.36%  de lo programado. Lo anterior se logró con un monto presupuestario de RD$ 168,741,117.86 de los RD$ 164,885,822.00 programados, lo que representa un 102.34% de los recursos financieros asignados. </t>
  </si>
  <si>
    <t>Mejorar los cronogramas de ejecución y la planificación de los procesos de compras para poder cumplir con lo programado a nivel financiero. Realizar los ajustes de la programación física según los tiempos establecidos a los fines de poder cumplir con lo programado. 
Validar que las proyecciones para la programación de la producción física se realice tomando en consideración todos los factores que inciden en la ejecución de la misma.</t>
  </si>
  <si>
    <t xml:space="preserve">De la meta propuesta para el Semestre Enero - Junio fue de 1,968 egresados de educación continua, de  lo cual se logro en un 70.49%  de lo programado. Lo anterior se logró con un monto presupuestario de RD$ 69,459,728.26 de los RD$ 155,733,175.00 programados, lo que representa un 44.60% de los recursos financieros asignados. </t>
  </si>
  <si>
    <t>Para este producto solo se logro de la producción física programa en un 70.49% debido a que la institución tenia previsto lanzar la convocatoria del programa de Puntos Tecnológicos '' Este proyecto es una iniciativa de la Institución, que tiene como objetivo crear diferentes “Puntos Tecnológicos”, en distintas provincias del país que permitan a los jóvenes el acceso a una oferta formativa innovadora, de acuerdo a la demanda de la industria nacional e internacional que contribuya a la reducción de la brecha digital en el país. La meta para esta tercera etapa es formar 2,500 jóvenes''. Debido a los cambios en el inicio del proyecto que se cambio para realizarse en el T03, no se pudo lograr la meta. 
En relación a la ejecución financiera la misma fue lograda en un 44.60% debido a que los procesos de compras, previstos para el semestre no se pudieron concluir según lo programados. La contratación de docentes por horas previstos para el proyecto de puntos tecnológicos no se realizo en vista de que el proyecto estaría iniciando para el T03.</t>
  </si>
  <si>
    <t>I -Información Institucional</t>
  </si>
  <si>
    <t>Para este producto se sobrepaso la meta física programada en un 110.36% debido a las campañas de aumento de matricula en educación técnica superior. En relación a la ejecución financiera la misma fue lograda en un 102.34% está variación se debió a que en el 1er trimestre no se realizaron todos los pagos correspondientes a los docentes por hora; teniendo que realizar los pagos pendientes en el 2do trimestre ocasionando una ejecución por encima de lo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</si>
</sst>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65" fontId="15" fillId="0" borderId="26" xfId="0" applyNumberFormat="1" applyFont="1" applyBorder="1" applyAlignment="1" applyProtection="1">
      <alignment horizontal="center" vertical="center" wrapText="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22" fillId="0" borderId="26" xfId="0" applyNumberFormat="1" applyFont="1" applyBorder="1" applyAlignment="1" applyProtection="1">
      <alignment horizontal="center" vertical="center" wrapText="1" readingOrder="1"/>
      <protection locked="0"/>
    </xf>
    <xf numFmtId="0" fontId="0" fillId="6" borderId="19"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0" borderId="19" xfId="0" applyFont="1"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2"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167" fontId="15" fillId="7" borderId="27" xfId="0" applyNumberFormat="1" applyFont="1" applyFill="1" applyBorder="1" applyAlignment="1" applyProtection="1">
      <alignment horizontal="center" vertical="center" wrapText="1" readingOrder="1"/>
      <protection locked="0"/>
    </xf>
    <xf numFmtId="0" fontId="24" fillId="0" borderId="20" xfId="0" applyFont="1" applyBorder="1" applyAlignment="1" applyProtection="1">
      <alignment vertical="center" wrapText="1"/>
      <protection locked="0"/>
    </xf>
    <xf numFmtId="0" fontId="0" fillId="6" borderId="20"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25" fillId="0" borderId="20" xfId="0" applyFont="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4121+4200</calculatedColumnFormula>
    </tableColumn>
    <tableColumn id="10" name="Financiera_x000a_(D)" dataDxfId="4"/>
    <tableColumn id="5" name="Física _x000a_(E)" dataDxfId="3">
      <calculatedColumnFormula>4663+4520</calculatedColumnFormula>
    </tableColumn>
    <tableColumn id="6" name="Financiera _x000a_ (F)" dataDxfId="2">
      <calculatedColumnFormula>89770822.41+78970295.45</calculatedColumnFormula>
    </tableColumn>
    <tableColumn id="7" name="Física _x000a_(%)_x000a_ G=E/C" dataDxfId="1" dataCellStyle="Porcentaje">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topLeftCell="A31" zoomScaleNormal="100" zoomScaleSheetLayoutView="100" workbookViewId="0">
      <selection activeCell="B39" sqref="B39:J39"/>
    </sheetView>
  </sheetViews>
  <sheetFormatPr baseColWidth="10" defaultRowHeight="15" x14ac:dyDescent="0.25"/>
  <cols>
    <col min="1" max="1" width="23" style="5" customWidth="1"/>
    <col min="2" max="10" width="12.7109375" style="5" customWidth="1"/>
  </cols>
  <sheetData>
    <row r="1" spans="1:10" ht="21.75" thickBot="1" x14ac:dyDescent="0.3">
      <c r="A1" s="18"/>
      <c r="B1" s="47" t="s">
        <v>47</v>
      </c>
      <c r="C1" s="48"/>
      <c r="D1" s="48"/>
      <c r="E1" s="48"/>
      <c r="F1" s="48"/>
      <c r="G1" s="48"/>
      <c r="H1" s="48"/>
      <c r="I1" s="48"/>
      <c r="J1" s="49"/>
    </row>
    <row r="2" spans="1:10" ht="21.75" thickBot="1" x14ac:dyDescent="0.3">
      <c r="A2" s="19"/>
      <c r="B2" s="50" t="s">
        <v>0</v>
      </c>
      <c r="C2" s="51"/>
      <c r="D2" s="50" t="s">
        <v>1</v>
      </c>
      <c r="E2" s="52"/>
      <c r="F2" s="52"/>
      <c r="G2" s="51"/>
      <c r="H2" s="53"/>
      <c r="I2" s="1" t="s">
        <v>2</v>
      </c>
      <c r="J2" s="2" t="s">
        <v>3</v>
      </c>
    </row>
    <row r="3" spans="1:10" ht="21.75" thickBot="1" x14ac:dyDescent="0.3">
      <c r="A3" s="20"/>
      <c r="B3" s="54" t="s">
        <v>4</v>
      </c>
      <c r="C3" s="55"/>
      <c r="D3" s="54"/>
      <c r="E3" s="55"/>
      <c r="F3" s="55"/>
      <c r="G3" s="55"/>
      <c r="H3" s="56"/>
      <c r="I3" s="22"/>
      <c r="J3" s="23"/>
    </row>
    <row r="4" spans="1:10" x14ac:dyDescent="0.25">
      <c r="A4" s="57"/>
      <c r="B4" s="58"/>
      <c r="C4" s="58"/>
      <c r="D4" s="59"/>
      <c r="E4" s="59"/>
      <c r="F4" s="59"/>
      <c r="G4" s="59"/>
      <c r="H4" s="59"/>
      <c r="I4" s="58"/>
      <c r="J4" s="60"/>
    </row>
    <row r="5" spans="1:10" ht="3" customHeight="1" x14ac:dyDescent="0.25">
      <c r="A5" s="38"/>
      <c r="B5" s="39"/>
      <c r="C5" s="39"/>
      <c r="D5" s="39"/>
      <c r="E5" s="39"/>
      <c r="F5" s="39"/>
      <c r="G5" s="39"/>
      <c r="H5" s="39"/>
      <c r="I5" s="39"/>
      <c r="J5" s="40"/>
    </row>
    <row r="6" spans="1:10" ht="15.75" x14ac:dyDescent="0.25">
      <c r="A6" s="41" t="s">
        <v>70</v>
      </c>
      <c r="B6" s="42"/>
      <c r="C6" s="42"/>
      <c r="D6" s="42"/>
      <c r="E6" s="42"/>
      <c r="F6" s="42"/>
      <c r="G6" s="42"/>
      <c r="H6" s="42"/>
      <c r="I6" s="42"/>
      <c r="J6" s="43"/>
    </row>
    <row r="7" spans="1:10" ht="15.75" x14ac:dyDescent="0.25">
      <c r="A7" s="44" t="s">
        <v>5</v>
      </c>
      <c r="B7" s="45"/>
      <c r="C7" s="45"/>
      <c r="D7" s="45"/>
      <c r="E7" s="45"/>
      <c r="F7" s="45"/>
      <c r="G7" s="45"/>
      <c r="H7" s="45"/>
      <c r="I7" s="45"/>
      <c r="J7" s="46"/>
    </row>
    <row r="8" spans="1:10" ht="15" customHeight="1" x14ac:dyDescent="0.25">
      <c r="A8" s="29" t="s">
        <v>6</v>
      </c>
      <c r="B8" s="61" t="s">
        <v>48</v>
      </c>
      <c r="C8" s="61"/>
      <c r="D8" s="61"/>
      <c r="E8" s="61"/>
      <c r="F8" s="61"/>
      <c r="G8" s="61"/>
      <c r="H8" s="61"/>
      <c r="I8" s="61"/>
      <c r="J8" s="61"/>
    </row>
    <row r="9" spans="1:10" ht="15" customHeight="1" x14ac:dyDescent="0.25">
      <c r="A9" s="30" t="s">
        <v>34</v>
      </c>
      <c r="B9" s="61" t="s">
        <v>49</v>
      </c>
      <c r="C9" s="61"/>
      <c r="D9" s="61"/>
      <c r="E9" s="61"/>
      <c r="F9" s="61"/>
      <c r="G9" s="61"/>
      <c r="H9" s="61"/>
      <c r="I9" s="61"/>
      <c r="J9" s="61"/>
    </row>
    <row r="10" spans="1:10" ht="15" customHeight="1" x14ac:dyDescent="0.25">
      <c r="A10" s="30" t="s">
        <v>35</v>
      </c>
      <c r="B10" s="61" t="s">
        <v>50</v>
      </c>
      <c r="C10" s="61"/>
      <c r="D10" s="61"/>
      <c r="E10" s="61"/>
      <c r="F10" s="61"/>
      <c r="G10" s="61"/>
      <c r="H10" s="61"/>
      <c r="I10" s="61"/>
      <c r="J10" s="61"/>
    </row>
    <row r="11" spans="1:10" ht="39" customHeight="1" x14ac:dyDescent="0.25">
      <c r="A11" s="28" t="s">
        <v>7</v>
      </c>
      <c r="B11" s="62" t="s">
        <v>51</v>
      </c>
      <c r="C11" s="62"/>
      <c r="D11" s="62"/>
      <c r="E11" s="62"/>
      <c r="F11" s="62"/>
      <c r="G11" s="62"/>
      <c r="H11" s="62"/>
      <c r="I11" s="62"/>
      <c r="J11" s="62"/>
    </row>
    <row r="12" spans="1:10" ht="48.75" customHeight="1" x14ac:dyDescent="0.25">
      <c r="A12" s="28" t="s">
        <v>8</v>
      </c>
      <c r="B12" s="62" t="s">
        <v>52</v>
      </c>
      <c r="C12" s="62"/>
      <c r="D12" s="62"/>
      <c r="E12" s="62"/>
      <c r="F12" s="62"/>
      <c r="G12" s="62"/>
      <c r="H12" s="62"/>
      <c r="I12" s="62"/>
      <c r="J12" s="62"/>
    </row>
    <row r="13" spans="1:10" ht="15.75" x14ac:dyDescent="0.25">
      <c r="A13" s="41" t="s">
        <v>9</v>
      </c>
      <c r="B13" s="42"/>
      <c r="C13" s="42"/>
      <c r="D13" s="42"/>
      <c r="E13" s="42"/>
      <c r="F13" s="42"/>
      <c r="G13" s="42"/>
      <c r="H13" s="42"/>
      <c r="I13" s="42"/>
      <c r="J13" s="43"/>
    </row>
    <row r="14" spans="1:10" ht="27.75" customHeight="1" x14ac:dyDescent="0.25">
      <c r="A14" s="3" t="s">
        <v>10</v>
      </c>
      <c r="B14" s="25">
        <v>3</v>
      </c>
      <c r="C14" s="63" t="str">
        <f>IFERROR(VLOOKUP(B14,'[1]Validacion datos'!A2:B5,2,FALSE),"")</f>
        <v>DESARROLLO PRODUCTIVO</v>
      </c>
      <c r="D14" s="63"/>
      <c r="E14" s="63"/>
      <c r="F14" s="63"/>
      <c r="G14" s="63"/>
      <c r="H14" s="63"/>
      <c r="I14" s="63"/>
      <c r="J14" s="63"/>
    </row>
    <row r="15" spans="1:10" ht="26.25" customHeight="1" x14ac:dyDescent="0.25">
      <c r="A15" s="3" t="s">
        <v>11</v>
      </c>
      <c r="B15" s="26">
        <v>3.3</v>
      </c>
      <c r="C15" s="37" t="str">
        <f>IFERROR(VLOOKUP(B15,'[1]Validacion datos'!A8:B26,2,FALSE),"")</f>
        <v>Competitividad e innovavión en un ambiente favorable a la cooperación y la responsabilidad social</v>
      </c>
      <c r="D15" s="37"/>
      <c r="E15" s="37"/>
      <c r="F15" s="37"/>
      <c r="G15" s="37"/>
      <c r="H15" s="37"/>
      <c r="I15" s="37"/>
      <c r="J15" s="37"/>
    </row>
    <row r="16" spans="1:10" ht="36.75" customHeight="1" x14ac:dyDescent="0.25">
      <c r="A16" s="3" t="s">
        <v>12</v>
      </c>
      <c r="B16" s="27" t="s">
        <v>53</v>
      </c>
      <c r="C16" s="37" t="str">
        <f>IFERROR(VLOOKUP(B16,'[1]Validacion datos'!D8:E64,2,FALSE),"")</f>
        <v>Consolidar un sistema de educación superior de calidad, que responda a las necesidades del desarrollo de la Nación</v>
      </c>
      <c r="D16" s="37"/>
      <c r="E16" s="37"/>
      <c r="F16" s="37"/>
      <c r="G16" s="37"/>
      <c r="H16" s="37"/>
      <c r="I16" s="37"/>
      <c r="J16" s="37"/>
    </row>
    <row r="17" spans="1:12" ht="15.75" x14ac:dyDescent="0.25">
      <c r="A17" s="41" t="s">
        <v>13</v>
      </c>
      <c r="B17" s="42"/>
      <c r="C17" s="42"/>
      <c r="D17" s="42"/>
      <c r="E17" s="42"/>
      <c r="F17" s="42"/>
      <c r="G17" s="42"/>
      <c r="H17" s="42"/>
      <c r="I17" s="42"/>
      <c r="J17" s="43"/>
    </row>
    <row r="18" spans="1:12" ht="29.25" customHeight="1" x14ac:dyDescent="0.25">
      <c r="A18" s="29" t="s">
        <v>14</v>
      </c>
      <c r="B18" s="62" t="s">
        <v>54</v>
      </c>
      <c r="C18" s="62"/>
      <c r="D18" s="62"/>
      <c r="E18" s="62"/>
      <c r="F18" s="62"/>
      <c r="G18" s="62"/>
      <c r="H18" s="62"/>
      <c r="I18" s="62"/>
      <c r="J18" s="62"/>
    </row>
    <row r="19" spans="1:12" ht="42.75" customHeight="1" x14ac:dyDescent="0.25">
      <c r="A19" s="28" t="s">
        <v>15</v>
      </c>
      <c r="B19" s="62" t="s">
        <v>55</v>
      </c>
      <c r="C19" s="62"/>
      <c r="D19" s="62"/>
      <c r="E19" s="62"/>
      <c r="F19" s="62"/>
      <c r="G19" s="62"/>
      <c r="H19" s="62"/>
      <c r="I19" s="62"/>
      <c r="J19" s="62"/>
    </row>
    <row r="20" spans="1:12" ht="34.5" customHeight="1" x14ac:dyDescent="0.25">
      <c r="A20" s="28" t="s">
        <v>16</v>
      </c>
      <c r="B20" s="62" t="s">
        <v>56</v>
      </c>
      <c r="C20" s="62"/>
      <c r="D20" s="62"/>
      <c r="E20" s="62"/>
      <c r="F20" s="62"/>
      <c r="G20" s="62"/>
      <c r="H20" s="62"/>
      <c r="I20" s="62"/>
      <c r="J20" s="62"/>
    </row>
    <row r="21" spans="1:12" ht="79.5" customHeight="1" x14ac:dyDescent="0.25">
      <c r="A21" s="28" t="s">
        <v>36</v>
      </c>
      <c r="B21" s="62" t="s">
        <v>57</v>
      </c>
      <c r="C21" s="62"/>
      <c r="D21" s="62"/>
      <c r="E21" s="62"/>
      <c r="F21" s="62"/>
      <c r="G21" s="62"/>
      <c r="H21" s="62"/>
      <c r="I21" s="62"/>
      <c r="J21" s="62"/>
    </row>
    <row r="22" spans="1:12" ht="15.75" x14ac:dyDescent="0.25">
      <c r="A22" s="41" t="s">
        <v>17</v>
      </c>
      <c r="B22" s="42"/>
      <c r="C22" s="42"/>
      <c r="D22" s="42"/>
      <c r="E22" s="42"/>
      <c r="F22" s="42"/>
      <c r="G22" s="42"/>
      <c r="H22" s="42"/>
      <c r="I22" s="42"/>
      <c r="J22" s="43"/>
    </row>
    <row r="23" spans="1:12" ht="15.75" x14ac:dyDescent="0.25">
      <c r="A23" s="44" t="s">
        <v>18</v>
      </c>
      <c r="B23" s="45"/>
      <c r="C23" s="45"/>
      <c r="D23" s="45"/>
      <c r="E23" s="45"/>
      <c r="F23" s="45"/>
      <c r="G23" s="45"/>
      <c r="H23" s="45"/>
      <c r="I23" s="45"/>
      <c r="J23" s="46"/>
    </row>
    <row r="24" spans="1:12" ht="15" customHeight="1" x14ac:dyDescent="0.25">
      <c r="A24" s="64" t="s">
        <v>19</v>
      </c>
      <c r="B24" s="65"/>
      <c r="C24" s="66" t="s">
        <v>20</v>
      </c>
      <c r="D24" s="68"/>
      <c r="E24" s="68"/>
      <c r="F24" s="68" t="s">
        <v>21</v>
      </c>
      <c r="G24" s="68"/>
      <c r="H24" s="65"/>
      <c r="I24" s="66" t="s">
        <v>22</v>
      </c>
      <c r="J24" s="67"/>
    </row>
    <row r="25" spans="1:12" x14ac:dyDescent="0.25">
      <c r="A25" s="82">
        <v>595209094</v>
      </c>
      <c r="B25" s="83"/>
      <c r="C25" s="72">
        <v>647209094</v>
      </c>
      <c r="D25" s="73"/>
      <c r="E25" s="74"/>
      <c r="F25" s="72">
        <v>238200846.12</v>
      </c>
      <c r="G25" s="73"/>
      <c r="H25" s="74"/>
      <c r="I25" s="84">
        <f>IF(F25&gt;0,F25/C25,0)</f>
        <v>0.36804310744125607</v>
      </c>
      <c r="J25" s="85"/>
    </row>
    <row r="26" spans="1:12" ht="15.75" x14ac:dyDescent="0.25">
      <c r="A26" s="44" t="s">
        <v>23</v>
      </c>
      <c r="B26" s="45"/>
      <c r="C26" s="45"/>
      <c r="D26" s="45"/>
      <c r="E26" s="45"/>
      <c r="F26" s="45"/>
      <c r="G26" s="45"/>
      <c r="H26" s="45"/>
      <c r="I26" s="45"/>
      <c r="J26" s="46"/>
    </row>
    <row r="27" spans="1:12" ht="15" customHeight="1" x14ac:dyDescent="0.25">
      <c r="A27" s="4"/>
      <c r="B27"/>
      <c r="C27" s="69" t="s">
        <v>46</v>
      </c>
      <c r="D27" s="70"/>
      <c r="E27" s="69" t="s">
        <v>58</v>
      </c>
      <c r="F27" s="70"/>
      <c r="G27" s="69" t="s">
        <v>59</v>
      </c>
      <c r="H27" s="69"/>
      <c r="I27" s="69" t="s">
        <v>24</v>
      </c>
      <c r="J27" s="71"/>
      <c r="K27" s="5"/>
    </row>
    <row r="28" spans="1:12" ht="38.25" x14ac:dyDescent="0.25">
      <c r="A28" s="6" t="s">
        <v>25</v>
      </c>
      <c r="B28" s="7" t="s">
        <v>26</v>
      </c>
      <c r="C28" s="7" t="s">
        <v>37</v>
      </c>
      <c r="D28" s="7" t="s">
        <v>38</v>
      </c>
      <c r="E28" s="7" t="s">
        <v>40</v>
      </c>
      <c r="F28" s="7" t="s">
        <v>41</v>
      </c>
      <c r="G28" s="7" t="s">
        <v>42</v>
      </c>
      <c r="H28" s="7" t="s">
        <v>43</v>
      </c>
      <c r="I28" s="7" t="s">
        <v>44</v>
      </c>
      <c r="J28" s="8" t="s">
        <v>45</v>
      </c>
      <c r="K28" s="5"/>
    </row>
    <row r="29" spans="1:12" ht="60" x14ac:dyDescent="0.25">
      <c r="A29" s="31" t="s">
        <v>60</v>
      </c>
      <c r="B29" s="32" t="s">
        <v>61</v>
      </c>
      <c r="C29" s="24">
        <v>13071</v>
      </c>
      <c r="D29" s="9">
        <v>353843058</v>
      </c>
      <c r="E29" s="9">
        <f t="shared" ref="E29" si="0">4121+4200</f>
        <v>8321</v>
      </c>
      <c r="F29" s="9">
        <v>164885822</v>
      </c>
      <c r="G29" s="10">
        <f t="shared" ref="G29" si="1">4663+4520</f>
        <v>9183</v>
      </c>
      <c r="H29" s="9">
        <f t="shared" ref="H29" si="2">89770822.41+78970295.45</f>
        <v>168741117.86000001</v>
      </c>
      <c r="I29" s="11">
        <f>+Tabla13[[#This Row],[Física 
(E)]]/Tabla13[[#This Row],[Física
(C)]]</f>
        <v>1.103593318110804</v>
      </c>
      <c r="J29" s="12">
        <f>+Tabla13[[#This Row],[Financiera 
 (F)]]/Tabla13[[#This Row],[Financiera
(D)]]</f>
        <v>1.0233816092447294</v>
      </c>
      <c r="K29" s="5"/>
      <c r="L29" s="33"/>
    </row>
    <row r="30" spans="1:12" x14ac:dyDescent="0.25">
      <c r="A30" s="13"/>
      <c r="B30" s="14"/>
      <c r="C30" s="15"/>
      <c r="D30" s="16"/>
      <c r="E30" s="16"/>
      <c r="F30" s="16"/>
      <c r="G30" s="17"/>
      <c r="H30" s="16"/>
      <c r="I30" s="11"/>
      <c r="J30" s="12"/>
      <c r="K30" s="5"/>
    </row>
    <row r="31" spans="1:12" ht="15" customHeight="1" x14ac:dyDescent="0.25">
      <c r="A31" s="4"/>
      <c r="B31"/>
      <c r="C31" s="69" t="s">
        <v>46</v>
      </c>
      <c r="D31" s="70"/>
      <c r="E31" s="69" t="s">
        <v>58</v>
      </c>
      <c r="F31" s="70"/>
      <c r="G31" s="69" t="s">
        <v>59</v>
      </c>
      <c r="H31" s="69"/>
      <c r="I31" s="69" t="s">
        <v>24</v>
      </c>
      <c r="J31" s="71"/>
      <c r="K31" s="5"/>
    </row>
    <row r="32" spans="1:12" ht="38.25" x14ac:dyDescent="0.25">
      <c r="A32" s="6" t="s">
        <v>25</v>
      </c>
      <c r="B32" s="7" t="s">
        <v>26</v>
      </c>
      <c r="C32" s="7" t="s">
        <v>37</v>
      </c>
      <c r="D32" s="7" t="s">
        <v>38</v>
      </c>
      <c r="E32" s="7" t="s">
        <v>40</v>
      </c>
      <c r="F32" s="7" t="s">
        <v>41</v>
      </c>
      <c r="G32" s="7" t="s">
        <v>42</v>
      </c>
      <c r="H32" s="7" t="s">
        <v>43</v>
      </c>
      <c r="I32" s="7" t="s">
        <v>44</v>
      </c>
      <c r="J32" s="8" t="s">
        <v>45</v>
      </c>
      <c r="K32" s="5"/>
      <c r="L32" s="33"/>
    </row>
    <row r="33" spans="1:12" ht="60" x14ac:dyDescent="0.25">
      <c r="A33" s="31" t="s">
        <v>62</v>
      </c>
      <c r="B33" s="32" t="s">
        <v>63</v>
      </c>
      <c r="C33" s="24">
        <v>5584</v>
      </c>
      <c r="D33" s="9">
        <v>241266033</v>
      </c>
      <c r="E33" s="9">
        <f>771+2021</f>
        <v>2792</v>
      </c>
      <c r="F33" s="9">
        <v>155733175</v>
      </c>
      <c r="G33" s="10">
        <f>813+1155</f>
        <v>1968</v>
      </c>
      <c r="H33" s="9">
        <f>50687785.8+18771942.46</f>
        <v>69459728.25999999</v>
      </c>
      <c r="I33" s="11">
        <f>+G33/E33</f>
        <v>0.70487106017191981</v>
      </c>
      <c r="J33" s="35">
        <f>+H33/F33</f>
        <v>0.44601754417451511</v>
      </c>
      <c r="K33" s="5"/>
      <c r="L33" s="33"/>
    </row>
    <row r="34" spans="1:12" x14ac:dyDescent="0.25">
      <c r="A34" s="4"/>
      <c r="B34"/>
      <c r="C34" s="69"/>
      <c r="D34" s="70"/>
      <c r="E34" s="69"/>
      <c r="F34" s="70"/>
      <c r="G34" s="69"/>
      <c r="H34" s="69"/>
      <c r="I34" s="69"/>
      <c r="J34" s="71"/>
    </row>
    <row r="35" spans="1:12" ht="15.75" x14ac:dyDescent="0.25">
      <c r="A35" s="41" t="s">
        <v>27</v>
      </c>
      <c r="B35" s="42"/>
      <c r="C35" s="42"/>
      <c r="D35" s="42"/>
      <c r="E35" s="42"/>
      <c r="F35" s="42"/>
      <c r="G35" s="42"/>
      <c r="H35" s="42"/>
      <c r="I35" s="42"/>
      <c r="J35" s="43"/>
    </row>
    <row r="36" spans="1:12" ht="25.5" customHeight="1" x14ac:dyDescent="0.25">
      <c r="A36" s="36" t="s">
        <v>28</v>
      </c>
      <c r="B36" s="86" t="s">
        <v>60</v>
      </c>
      <c r="C36" s="86"/>
      <c r="D36" s="86"/>
      <c r="E36" s="86"/>
      <c r="F36" s="86"/>
      <c r="G36" s="86"/>
      <c r="H36" s="86"/>
      <c r="I36" s="86"/>
      <c r="J36" s="86"/>
      <c r="K36" s="5"/>
    </row>
    <row r="37" spans="1:12" ht="61.5" customHeight="1" x14ac:dyDescent="0.25">
      <c r="A37" s="36" t="s">
        <v>29</v>
      </c>
      <c r="B37" s="86" t="s">
        <v>64</v>
      </c>
      <c r="C37" s="86"/>
      <c r="D37" s="86"/>
      <c r="E37" s="86"/>
      <c r="F37" s="86"/>
      <c r="G37" s="86"/>
      <c r="H37" s="86"/>
      <c r="I37" s="86"/>
      <c r="J37" s="86"/>
      <c r="K37" s="5"/>
    </row>
    <row r="38" spans="1:12" ht="52.5" customHeight="1" x14ac:dyDescent="0.25">
      <c r="A38" s="34" t="s">
        <v>30</v>
      </c>
      <c r="B38" s="62" t="s">
        <v>66</v>
      </c>
      <c r="C38" s="62"/>
      <c r="D38" s="62"/>
      <c r="E38" s="62"/>
      <c r="F38" s="62"/>
      <c r="G38" s="62"/>
      <c r="H38" s="62"/>
      <c r="I38" s="62"/>
      <c r="J38" s="62"/>
      <c r="K38" s="5"/>
    </row>
    <row r="39" spans="1:12" ht="75" customHeight="1" x14ac:dyDescent="0.25">
      <c r="A39" s="34" t="s">
        <v>31</v>
      </c>
      <c r="B39" s="87" t="s">
        <v>71</v>
      </c>
      <c r="C39" s="87"/>
      <c r="D39" s="87"/>
      <c r="E39" s="87"/>
      <c r="F39" s="87"/>
      <c r="G39" s="87"/>
      <c r="H39" s="87"/>
      <c r="I39" s="87"/>
      <c r="J39" s="87"/>
      <c r="K39" s="5"/>
    </row>
    <row r="40" spans="1:12" ht="17.25" customHeight="1" x14ac:dyDescent="0.25">
      <c r="A40" s="88"/>
      <c r="B40" s="89"/>
      <c r="C40" s="89"/>
      <c r="D40" s="89"/>
      <c r="E40" s="89"/>
      <c r="F40" s="89"/>
      <c r="G40" s="89"/>
      <c r="H40" s="89"/>
      <c r="I40" s="89"/>
      <c r="J40" s="90"/>
      <c r="K40" s="5"/>
    </row>
    <row r="41" spans="1:12" ht="25.5" customHeight="1" x14ac:dyDescent="0.25">
      <c r="A41" s="36" t="s">
        <v>28</v>
      </c>
      <c r="B41" s="86" t="s">
        <v>62</v>
      </c>
      <c r="C41" s="86"/>
      <c r="D41" s="86"/>
      <c r="E41" s="86"/>
      <c r="F41" s="86"/>
      <c r="G41" s="86"/>
      <c r="H41" s="86"/>
      <c r="I41" s="86"/>
      <c r="J41" s="86"/>
      <c r="K41" s="5"/>
    </row>
    <row r="42" spans="1:12" ht="57.75" customHeight="1" x14ac:dyDescent="0.25">
      <c r="A42" s="36" t="s">
        <v>29</v>
      </c>
      <c r="B42" s="86" t="s">
        <v>65</v>
      </c>
      <c r="C42" s="86"/>
      <c r="D42" s="86"/>
      <c r="E42" s="86"/>
      <c r="F42" s="86"/>
      <c r="G42" s="86"/>
      <c r="H42" s="86"/>
      <c r="I42" s="86"/>
      <c r="J42" s="86"/>
      <c r="K42" s="5"/>
    </row>
    <row r="43" spans="1:12" ht="55.5" customHeight="1" x14ac:dyDescent="0.25">
      <c r="A43" s="36" t="s">
        <v>30</v>
      </c>
      <c r="B43" s="62" t="s">
        <v>68</v>
      </c>
      <c r="C43" s="62"/>
      <c r="D43" s="62"/>
      <c r="E43" s="62"/>
      <c r="F43" s="62"/>
      <c r="G43" s="62"/>
      <c r="H43" s="62"/>
      <c r="I43" s="62"/>
      <c r="J43" s="62"/>
      <c r="K43" s="5"/>
    </row>
    <row r="44" spans="1:12" ht="154.5" customHeight="1" x14ac:dyDescent="0.25">
      <c r="A44" s="34" t="s">
        <v>31</v>
      </c>
      <c r="B44" s="87" t="s">
        <v>69</v>
      </c>
      <c r="C44" s="87"/>
      <c r="D44" s="87"/>
      <c r="E44" s="87"/>
      <c r="F44" s="87"/>
      <c r="G44" s="87"/>
      <c r="H44" s="87"/>
      <c r="I44" s="87"/>
      <c r="J44" s="87"/>
      <c r="K44" s="5"/>
    </row>
    <row r="45" spans="1:12" ht="15.75" x14ac:dyDescent="0.25">
      <c r="A45" s="41" t="s">
        <v>32</v>
      </c>
      <c r="B45" s="42"/>
      <c r="C45" s="42"/>
      <c r="D45" s="42"/>
      <c r="E45" s="42"/>
      <c r="F45" s="42"/>
      <c r="G45" s="42"/>
      <c r="H45" s="42"/>
      <c r="I45" s="42"/>
      <c r="J45" s="43"/>
    </row>
    <row r="46" spans="1:12" ht="15.75" x14ac:dyDescent="0.25">
      <c r="A46" s="75" t="s">
        <v>33</v>
      </c>
      <c r="B46" s="76"/>
      <c r="C46" s="76"/>
      <c r="D46" s="76"/>
      <c r="E46" s="76"/>
      <c r="F46" s="76"/>
      <c r="G46" s="76"/>
      <c r="H46" s="76"/>
      <c r="I46" s="76"/>
      <c r="J46" s="77"/>
    </row>
    <row r="47" spans="1:12" ht="93.75" customHeight="1" x14ac:dyDescent="0.25">
      <c r="A47" s="78" t="s">
        <v>67</v>
      </c>
      <c r="B47" s="79"/>
      <c r="C47" s="79"/>
      <c r="D47" s="79"/>
      <c r="E47" s="79"/>
      <c r="F47" s="79"/>
      <c r="G47" s="79"/>
      <c r="H47" s="79"/>
      <c r="I47" s="79"/>
      <c r="J47" s="80"/>
    </row>
    <row r="48" spans="1:12" x14ac:dyDescent="0.25">
      <c r="A48" s="21"/>
      <c r="B48" s="21"/>
      <c r="C48" s="21"/>
      <c r="D48" s="21"/>
      <c r="E48" s="21"/>
      <c r="F48" s="21"/>
      <c r="G48" s="21"/>
      <c r="H48" s="21"/>
      <c r="I48" s="21"/>
      <c r="J48" s="21"/>
    </row>
    <row r="49" spans="1:10" x14ac:dyDescent="0.25">
      <c r="A49" s="81" t="s">
        <v>39</v>
      </c>
      <c r="B49" s="81"/>
      <c r="C49" s="81"/>
      <c r="D49" s="81"/>
      <c r="E49" s="81"/>
      <c r="F49" s="81"/>
      <c r="G49" s="81"/>
      <c r="H49" s="81"/>
      <c r="I49" s="81"/>
      <c r="J49" s="81"/>
    </row>
    <row r="50" spans="1:10" ht="101.25" customHeight="1" x14ac:dyDescent="0.25"/>
    <row r="51" spans="1:10" ht="27.75" customHeight="1" x14ac:dyDescent="0.25"/>
    <row r="52" spans="1:10" ht="30.75" customHeight="1" x14ac:dyDescent="0.25"/>
  </sheetData>
  <mergeCells count="60">
    <mergeCell ref="B41:J41"/>
    <mergeCell ref="B42:J42"/>
    <mergeCell ref="B43:J43"/>
    <mergeCell ref="B44:J44"/>
    <mergeCell ref="B36:J36"/>
    <mergeCell ref="B37:J37"/>
    <mergeCell ref="B38:J38"/>
    <mergeCell ref="B39:J39"/>
    <mergeCell ref="A40:J40"/>
    <mergeCell ref="A45:J45"/>
    <mergeCell ref="A46:J46"/>
    <mergeCell ref="A47:J47"/>
    <mergeCell ref="A49:J49"/>
    <mergeCell ref="B9:J9"/>
    <mergeCell ref="B10:J10"/>
    <mergeCell ref="B21:J21"/>
    <mergeCell ref="A35:J35"/>
    <mergeCell ref="A25:B25"/>
    <mergeCell ref="I25:J25"/>
    <mergeCell ref="A26:J26"/>
    <mergeCell ref="C34:D34"/>
    <mergeCell ref="G34:H34"/>
    <mergeCell ref="I34:J34"/>
    <mergeCell ref="C25:E25"/>
    <mergeCell ref="F25:H25"/>
    <mergeCell ref="E34:F34"/>
    <mergeCell ref="C27:D27"/>
    <mergeCell ref="E27:F27"/>
    <mergeCell ref="G27:H27"/>
    <mergeCell ref="I27:J27"/>
    <mergeCell ref="C31:D31"/>
    <mergeCell ref="E31:F31"/>
    <mergeCell ref="G31:H31"/>
    <mergeCell ref="I31:J31"/>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H33"/>
    <dataValidation allowBlank="1" showInputMessage="1" showErrorMessage="1" prompt="Meta alcanzada en el trimestre" sqref="G28:G30 G32:G33"/>
    <dataValidation allowBlank="1" showInputMessage="1" showErrorMessage="1" prompt="Monto presupuestado para el producto" sqref="D28:D30 F28:F29 E29 E30:F30 D32:D33 E33:F33 F32"/>
    <dataValidation allowBlank="1" showInputMessage="1" showErrorMessage="1" prompt="Meta anual del indicador" sqref="E28 C28:C30 E32 C32:C33"/>
    <dataValidation allowBlank="1" showInputMessage="1" showErrorMessage="1" prompt="Nombre del indicador" sqref="B28:B30 B32:B33"/>
    <dataValidation allowBlank="1" showInputMessage="1" showErrorMessage="1" prompt="Nombre de cada producto" sqref="A28:A30 A32:A33"/>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7:J48"/>
    <dataValidation allowBlank="1" showInputMessage="1" showErrorMessage="1" prompt="De existir desvío, explicar razones." sqref="B44:J44 B39:J39"/>
    <dataValidation allowBlank="1" showInputMessage="1" showErrorMessage="1" prompt="1. Describir lo plasmado en el presupuesto_x000a_2. Describir lo alcanzado en términos financieros y de producción " sqref="B38:J38 B43:J43"/>
    <dataValidation allowBlank="1" showInputMessage="1" showErrorMessage="1" prompt="¿En qué consiste el producto? su objetivo" sqref="B37:J37 B42:J42"/>
    <dataValidation allowBlank="1" showInputMessage="1" showErrorMessage="1" prompt="Nombre del producto" sqref="B36:J36 B41:J41"/>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70866141732283472" right="0.70866141732283472" top="0.74803149606299213" bottom="0.74803149606299213" header="0.31496062992125984" footer="0.31496062992125984"/>
  <pageSetup scale="50" orientation="portrait" r:id="rId1"/>
  <ignoredErrors>
    <ignoredError sqref="E29 G29:J29 E33:H33" unlockedFormula="1"/>
    <ignoredError sqref="E30:H3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2022-02-25T17:21:50Z</cp:lastPrinted>
  <dcterms:created xsi:type="dcterms:W3CDTF">2021-03-22T15:50:10Z</dcterms:created>
  <dcterms:modified xsi:type="dcterms:W3CDTF">2022-07-15T17:22:11Z</dcterms:modified>
</cp:coreProperties>
</file>