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mmartinez\Documents\VICERRECTORIA PLANIFICACION ITLA\Presupuesto Gral\Presupuesto 2024\"/>
    </mc:Choice>
  </mc:AlternateContent>
  <xr:revisionPtr revIDLastSave="0" documentId="13_ncr:1_{C4E99B6E-167B-44DB-BD5A-E30669ABA902}" xr6:coauthVersionLast="47" xr6:coauthVersionMax="47" xr10:uidLastSave="{00000000-0000-0000-0000-000000000000}"/>
  <bookViews>
    <workbookView xWindow="-120" yWindow="-120" windowWidth="29040" windowHeight="15720" xr2:uid="{00000000-000D-0000-FFFF-FFFF00000000}"/>
  </bookViews>
  <sheets>
    <sheet name="Hoja1" sheetId="1" r:id="rId1"/>
  </sheets>
  <definedNames>
    <definedName name="_xlnm.Print_Area" localSheetId="0">Hoja1!$A$1:$J$50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3" i="1" l="1"/>
  <c r="H33" i="1" l="1"/>
  <c r="F33" i="1"/>
  <c r="E33" i="1"/>
  <c r="F29" i="1"/>
  <c r="F30" i="1"/>
  <c r="H29" i="1"/>
  <c r="H30" i="1"/>
  <c r="G29" i="1"/>
  <c r="G30" i="1"/>
  <c r="E29" i="1" l="1"/>
  <c r="E30" i="1"/>
  <c r="I29" i="1"/>
  <c r="I33" i="1" l="1"/>
  <c r="J33" i="1"/>
  <c r="J29" i="1" l="1"/>
  <c r="I25" i="1"/>
</calcChain>
</file>

<file path=xl/sharedStrings.xml><?xml version="1.0" encoding="utf-8"?>
<sst xmlns="http://schemas.openxmlformats.org/spreadsheetml/2006/main" count="95" uniqueCount="75">
  <si>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</si>
  <si>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</si>
  <si>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</si>
  <si>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</si>
  <si>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</si>
  <si>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</si>
  <si>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</si>
  <si>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</si>
  <si>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</si>
  <si>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</si>
  <si>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</si>
  <si>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</si>
  <si>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</si>
  <si>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</si>
  <si>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</si>
  <si>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</si>
  <si>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</si>
  <si>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</si>
  <si>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</si>
  <si>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</si>
  <si>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</si>
  <si>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</si>
  <si>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</si>
  <si>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</si>
  <si>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</si>
  <si>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</si>
  <si>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</si>
  <si>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</si>
  <si>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</si>
  <si>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</si>
  <si>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</si>
  <si>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</si>
  <si>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</si>
  <si>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</si>
  <si>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</si>
  <si>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</si>
  <si>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</si>
  <si>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</si>
  <si>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</si>
  <si>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</si>
  <si>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</si>
  <si>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</si>
  <si>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</si>
  <si>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</si>
  <si>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</si>
  <si>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</si>
  <si>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</si>
  <si>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Informe de Evaluación semestral de las Metas Físicas-Financieras</t>
  </si>
  <si>
    <t>0219 - MINISTERIO DE EDUCACIÓN SUPERIOR CIENCIA Y TECNOLOGÍA</t>
  </si>
  <si>
    <t>01 - MINISTERIO DE EDUCACIÓN SUPERIOR CIENCIA Y TECNOLOGÍA</t>
  </si>
  <si>
    <t>0002 - INSTITUTO TECNOLÓGICO DE LAS AMÉRICAS</t>
  </si>
  <si>
    <t>Formar profesionales en alta tecnología promoviendo la educación especializada, sustentada en la innovación y emprendimiento contribuyendo al desarrollo de los sectores productivos de la nación.</t>
  </si>
  <si>
    <t>Ser referente de formación especializada en alta tecnología con egresados emprendedores y destacados en innovación, soluciones tecnológicas efectivas y altos estándares de calidad a nivel nacional e internacional.</t>
  </si>
  <si>
    <t>3.3.3</t>
  </si>
  <si>
    <t xml:space="preserve"> 12 - Fomento y desarrollo de la ciencia y la tecnología</t>
  </si>
  <si>
    <t>Este programa es el responsable de coordinar los servicios de educación permanente a jóvenes desde los 16 años y educación técnica superior a jóvenes bachilleres. Su función principal es contribuir al desarrollo de las carreras de ciencia y tecnología a nivel nacional. 
Asimismo, debe promover el desarrollo y especialización de los profesionales en materia de tecnología.</t>
  </si>
  <si>
    <t>Jóvenes desde los 16 años e interesados en educación técnica superior.</t>
  </si>
  <si>
    <t>Programación Semestral</t>
  </si>
  <si>
    <t>Ejecución Semestral</t>
  </si>
  <si>
    <t>6787 - Bachilleres que acceden al servicio de Educación Tecnológica Técnica Superior con enfoque de género</t>
  </si>
  <si>
    <t xml:space="preserve">Matriculados en Educación Técnica Superior </t>
  </si>
  <si>
    <t>6788 - Bachilleres y profesionales que aceden a cursos, diplomados y talleres con enfoque de género</t>
  </si>
  <si>
    <t>Egresados de educación continua</t>
  </si>
  <si>
    <t>La modalidad técnico superior se refiere a jóvenes matriculados en las carreras con una duración de 2 años (tecnólogo en multimedia, tecnólogo en desarrollo de software, tecnólogo en redes de información) y 2.5 años (tecnólogo en manufactura automatiza, tecnólogo en sonido, tecnólogo en seguridad informática y tecnólogo en mecatrónica), que al finalizar su plan de estudios se convertirá en egresados.</t>
  </si>
  <si>
    <t>La modalidad de educación permanente está compuesta por cursos cortos, seminarios, talleres, diplomados, conferencias y cualquier otra forma de entrenamiento que satisfaga necesidades puntuales del mercado, combinando actualización profesional, brevedad de tiempo y aval profesional.</t>
  </si>
  <si>
    <t>I -Información Institucional</t>
  </si>
  <si>
    <t>DESARROLLO PRODUCTIVO</t>
  </si>
  <si>
    <t>Competitividad e innovavión en un ambiente favorable a la cooperación y la responsabilidad social</t>
  </si>
  <si>
    <t>Consolidar un sistema de educación superior de calidad, que responda a las necesidades del desarrollo de la Nación</t>
  </si>
  <si>
    <t>Incrementada la proporción de jóvenes matriculados en educación técnica superior en sus regiones/ comunidades de origen en el 9,802 en el 2019 a 18,416 en el 2024
Mejoradas las competencias de los estudiantes en el manejo de las TIC de 6,417 en el 2019 a 12,200 en el 2024</t>
  </si>
  <si>
    <t xml:space="preserve">De la meta propuesta para el  Semestre Enero - Junio fue de 11,957 matriculados, de  lo cual se logro en un 103.80% de lo programado. Lo anterior se logró con un monto presupuestario de RD$ 347,586,249.11 de los RD$ 318,900,000.00 programados, lo que representa un 109% de los recursos financieros asignados. </t>
  </si>
  <si>
    <t>Para este producto se logro la meta física programada en un 103.80% .En relación a la ejecución financiera la misma fue lograda en un 109% esto se debe a los procesos de obras que concluyeron al iniciar el año y sus cubicaciones fueron pagadas en el 1er trimestre.</t>
  </si>
  <si>
    <t xml:space="preserve">De la meta propuesta para el Semestre Enero - Junio  fue de 6,400 egresados de educación continua, de  lo cual se logro en un 104.92%  de lo programado. Lo anterior se logró con un monto presupuestario de RD$ 81,094,618.22 de los RD$ 83,497,120.00 programados, lo que representa un 97.12% de los recursos financieros asignados. </t>
  </si>
  <si>
    <t>Para este producto tanto la ejecución fisica - financieras se lograron con una desviación no mayor a un 5%</t>
  </si>
  <si>
    <t>Para obtener una mejora en la ejecución de los recursos financieros será necesario identificar en conjunto con DIGEPRES, de que forma la asignación del techo la cuota para comprometer este lo mas cercana a la programación del devengado para el producto 6788. Realizar los ajustes necesarios en la programación física con la puesta en marcha de las nuevas extensiones.
En relación al producto 6787, proyectamos un incremento en la matricula del técnico superior debido a la alta demanda de las carreras de Desarrollo de Software, Multimedia y Seguridad Informática que hemos presentando durante los ultimos 2 procesos de admisión.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</si>
</sst>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9"/>
      <color theme="1"/>
      <name val="Calibri"/>
      <family val="2"/>
    </font>
    <font>
      <b/>
      <sz val="11"/>
      <color rgb="FFFF0000"/>
      <name val="Calibri"/>
      <family val="2"/>
      <scheme val="minor"/>
    </font>
    <font>
      <b/>
      <sz val="11"/>
      <name val="Calibri"/>
      <family val="2"/>
      <scheme val="minor"/>
    </font>
    <font>
      <i/>
      <sz val="11"/>
      <name val="Calibri"/>
      <family val="2"/>
      <scheme val="minor"/>
    </font>
    <font>
      <sz val="9"/>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8">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rgb="FFA6A6A6"/>
      </left>
      <right style="thin">
        <color rgb="FFA6A6A6"/>
      </right>
      <top style="thin">
        <color rgb="FFA6A6A6"/>
      </top>
      <bottom style="thin">
        <color rgb="FFA6A6A6"/>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0" fillId="0" borderId="0" xfId="0" applyFont="1" applyProtection="1">
      <protection locked="0"/>
    </xf>
    <xf numFmtId="0" fontId="14" fillId="8" borderId="28" xfId="0" applyFont="1" applyFill="1" applyBorder="1" applyAlignment="1">
      <alignment horizontal="center" vertical="center" wrapText="1" readingOrder="1"/>
    </xf>
    <xf numFmtId="0" fontId="14" fillId="8" borderId="29" xfId="0" applyFont="1" applyFill="1" applyBorder="1" applyAlignment="1">
      <alignment horizontal="center" vertical="center" wrapText="1" readingOrder="1"/>
    </xf>
    <xf numFmtId="0" fontId="14" fillId="8" borderId="30" xfId="0" applyFont="1" applyFill="1" applyBorder="1" applyAlignment="1">
      <alignment horizontal="center" vertical="center" wrapText="1" readingOrder="1"/>
    </xf>
    <xf numFmtId="166" fontId="15" fillId="0" borderId="26" xfId="0" applyNumberFormat="1" applyFont="1" applyBorder="1" applyAlignment="1" applyProtection="1">
      <alignment horizontal="center" vertical="center" wrapText="1" readingOrder="1"/>
      <protection locked="0"/>
    </xf>
    <xf numFmtId="165" fontId="15" fillId="0" borderId="26" xfId="0" applyNumberFormat="1" applyFont="1" applyBorder="1" applyAlignment="1" applyProtection="1">
      <alignment horizontal="center" vertical="center" wrapText="1"/>
      <protection locked="0"/>
    </xf>
    <xf numFmtId="10" fontId="15" fillId="7" borderId="26" xfId="2" applyNumberFormat="1" applyFont="1" applyFill="1" applyBorder="1" applyAlignment="1" applyProtection="1">
      <alignment horizontal="center" vertical="center" wrapText="1" readingOrder="1"/>
      <protection locked="0"/>
    </xf>
    <xf numFmtId="167" fontId="15" fillId="7" borderId="23" xfId="0" applyNumberFormat="1" applyFont="1" applyFill="1" applyBorder="1" applyAlignment="1" applyProtection="1">
      <alignment horizontal="center" vertical="center" wrapText="1" readingOrder="1"/>
      <protection locked="0"/>
    </xf>
    <xf numFmtId="0" fontId="15" fillId="0" borderId="31" xfId="0" applyFont="1" applyBorder="1" applyAlignment="1" applyProtection="1">
      <alignment vertical="top" wrapText="1"/>
      <protection locked="0"/>
    </xf>
    <xf numFmtId="0" fontId="15" fillId="0" borderId="32" xfId="0" applyFont="1" applyBorder="1" applyAlignment="1" applyProtection="1">
      <alignment vertical="top" wrapText="1"/>
      <protection locked="0"/>
    </xf>
    <xf numFmtId="165" fontId="15" fillId="0" borderId="32" xfId="0" applyNumberFormat="1" applyFont="1" applyBorder="1" applyAlignment="1" applyProtection="1">
      <alignment horizontal="center" vertical="center" wrapText="1" readingOrder="1"/>
      <protection locked="0"/>
    </xf>
    <xf numFmtId="166" fontId="15" fillId="0" borderId="32" xfId="0" applyNumberFormat="1" applyFont="1" applyBorder="1" applyAlignment="1" applyProtection="1">
      <alignment horizontal="center" vertical="center" wrapText="1" readingOrder="1"/>
      <protection locked="0"/>
    </xf>
    <xf numFmtId="165" fontId="15" fillId="0" borderId="32" xfId="0" applyNumberFormat="1" applyFont="1" applyBorder="1" applyAlignment="1" applyProtection="1">
      <alignment horizontal="center"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0"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5" fontId="22" fillId="0" borderId="26" xfId="0" applyNumberFormat="1" applyFont="1" applyBorder="1" applyAlignment="1" applyProtection="1">
      <alignment horizontal="center" vertical="center" wrapText="1" readingOrder="1"/>
      <protection locked="0"/>
    </xf>
    <xf numFmtId="0" fontId="0" fillId="6" borderId="19" xfId="0" applyFill="1" applyBorder="1" applyAlignment="1">
      <alignment horizontal="center" vertical="center" wrapText="1"/>
    </xf>
    <xf numFmtId="0" fontId="0" fillId="6" borderId="19" xfId="0" applyFill="1" applyBorder="1" applyAlignment="1">
      <alignment horizontal="center" vertical="center"/>
    </xf>
    <xf numFmtId="0" fontId="0" fillId="0" borderId="19" xfId="0" applyBorder="1" applyAlignment="1" applyProtection="1">
      <alignment horizontal="center" vertical="center" wrapText="1"/>
      <protection locked="0"/>
    </xf>
    <xf numFmtId="0" fontId="9" fillId="0" borderId="20" xfId="0" applyFont="1" applyBorder="1" applyAlignment="1">
      <alignment vertical="center" wrapText="1"/>
    </xf>
    <xf numFmtId="0" fontId="9" fillId="0" borderId="20" xfId="0" applyFont="1" applyBorder="1" applyAlignment="1">
      <alignment vertical="center"/>
    </xf>
    <xf numFmtId="0" fontId="2" fillId="0" borderId="20" xfId="0" applyFont="1" applyBorder="1"/>
    <xf numFmtId="0" fontId="15" fillId="0" borderId="22" xfId="0" applyFont="1" applyBorder="1" applyAlignment="1" applyProtection="1">
      <alignment vertical="center" wrapText="1"/>
      <protection locked="0"/>
    </xf>
    <xf numFmtId="0" fontId="15" fillId="0" borderId="26" xfId="0" applyFont="1" applyBorder="1" applyAlignment="1" applyProtection="1">
      <alignment vertical="center" wrapText="1"/>
      <protection locked="0"/>
    </xf>
    <xf numFmtId="4" fontId="0" fillId="0" borderId="0" xfId="0" applyNumberFormat="1"/>
    <xf numFmtId="0" fontId="2" fillId="0" borderId="20" xfId="0" applyFont="1" applyBorder="1" applyAlignment="1" applyProtection="1">
      <alignment vertical="center" wrapText="1"/>
      <protection locked="0"/>
    </xf>
    <xf numFmtId="167" fontId="15" fillId="7" borderId="27" xfId="0" applyNumberFormat="1" applyFont="1" applyFill="1" applyBorder="1" applyAlignment="1" applyProtection="1">
      <alignment horizontal="center" vertical="center" wrapText="1" readingOrder="1"/>
      <protection locked="0"/>
    </xf>
    <xf numFmtId="0" fontId="24" fillId="0" borderId="20" xfId="0" applyFont="1" applyBorder="1" applyAlignment="1" applyProtection="1">
      <alignment vertical="center" wrapText="1"/>
      <protection locked="0"/>
    </xf>
    <xf numFmtId="4" fontId="26" fillId="0" borderId="37" xfId="0" applyNumberFormat="1" applyFont="1" applyBorder="1" applyAlignment="1">
      <alignment horizontal="center" vertical="center" wrapText="1" readingOrder="1"/>
    </xf>
    <xf numFmtId="0" fontId="0" fillId="6" borderId="20" xfId="0"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19" fillId="0" borderId="20" xfId="0" quotePrefix="1" applyNumberFormat="1"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0" fillId="6" borderId="20" xfId="0" applyFill="1" applyBorder="1" applyAlignment="1">
      <alignment horizontal="center" vertical="center" wrapText="1"/>
    </xf>
    <xf numFmtId="0" fontId="12" fillId="6" borderId="21" xfId="0" applyFont="1" applyFill="1" applyBorder="1" applyAlignment="1">
      <alignment horizontal="center" vertical="center" wrapText="1" readingOrder="1"/>
    </xf>
    <xf numFmtId="0" fontId="12" fillId="6" borderId="22" xfId="0" applyFont="1" applyFill="1" applyBorder="1" applyAlignment="1">
      <alignment horizontal="center" vertical="center" wrapText="1" readingOrder="1"/>
    </xf>
    <xf numFmtId="0" fontId="12" fillId="6" borderId="23" xfId="0" applyFont="1" applyFill="1" applyBorder="1" applyAlignment="1">
      <alignment horizontal="center" vertical="center" wrapText="1" readingOrder="1"/>
    </xf>
    <xf numFmtId="0" fontId="12" fillId="6" borderId="24" xfId="0" applyFont="1" applyFill="1" applyBorder="1" applyAlignment="1">
      <alignment horizontal="center" vertical="center" wrapText="1" readingOrder="1"/>
    </xf>
    <xf numFmtId="0" fontId="12" fillId="6" borderId="36" xfId="0" applyFont="1" applyFill="1" applyBorder="1" applyAlignment="1">
      <alignment horizontal="center" vertical="center" wrapText="1" readingOrder="1"/>
    </xf>
    <xf numFmtId="0" fontId="13" fillId="8" borderId="26" xfId="0" applyFont="1" applyFill="1" applyBorder="1" applyAlignment="1">
      <alignment horizontal="center" vertical="center" wrapText="1" readingOrder="1"/>
    </xf>
    <xf numFmtId="0" fontId="10" fillId="6" borderId="26" xfId="0" applyFont="1" applyFill="1" applyBorder="1" applyAlignment="1">
      <alignment vertical="top" wrapText="1"/>
    </xf>
    <xf numFmtId="0" fontId="10" fillId="6" borderId="27" xfId="0" applyFont="1" applyFill="1" applyBorder="1" applyAlignment="1">
      <alignment vertical="top" wrapText="1"/>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7" fillId="0" borderId="0" xfId="0" applyFont="1" applyAlignment="1">
      <alignment horizontal="left" vertical="center" wrapText="1"/>
    </xf>
    <xf numFmtId="39" fontId="10" fillId="0" borderId="25" xfId="1" applyNumberFormat="1" applyFont="1" applyFill="1" applyBorder="1" applyAlignment="1" applyProtection="1">
      <alignment horizontal="center" vertical="center" wrapText="1" readingOrder="1"/>
      <protection locked="0"/>
    </xf>
    <xf numFmtId="39" fontId="10" fillId="0" borderId="26" xfId="1" applyNumberFormat="1" applyFont="1" applyFill="1" applyBorder="1" applyAlignment="1" applyProtection="1">
      <alignment horizontal="center" vertical="center" wrapText="1" readingOrder="1"/>
      <protection locked="0"/>
    </xf>
    <xf numFmtId="10" fontId="10" fillId="7" borderId="26" xfId="2" applyNumberFormat="1" applyFont="1" applyFill="1" applyBorder="1" applyAlignment="1" applyProtection="1">
      <alignment horizontal="center" vertical="center" wrapText="1" readingOrder="1"/>
    </xf>
    <xf numFmtId="10" fontId="10" fillId="7" borderId="27" xfId="2" applyNumberFormat="1" applyFont="1" applyFill="1" applyBorder="1" applyAlignment="1" applyProtection="1">
      <alignment horizontal="center" vertical="center" wrapText="1" readingOrder="1"/>
    </xf>
    <xf numFmtId="39" fontId="10" fillId="0" borderId="23" xfId="1" applyNumberFormat="1" applyFont="1" applyFill="1" applyBorder="1" applyAlignment="1" applyProtection="1">
      <alignment horizontal="center" vertical="center" wrapText="1" readingOrder="1"/>
      <protection locked="0"/>
    </xf>
    <xf numFmtId="39" fontId="10" fillId="0" borderId="36" xfId="1" applyNumberFormat="1" applyFont="1" applyFill="1" applyBorder="1" applyAlignment="1" applyProtection="1">
      <alignment horizontal="center" vertical="center" wrapText="1" readingOrder="1"/>
      <protection locked="0"/>
    </xf>
    <xf numFmtId="39" fontId="10" fillId="0" borderId="22" xfId="1" applyNumberFormat="1" applyFont="1" applyFill="1" applyBorder="1" applyAlignment="1" applyProtection="1">
      <alignment horizontal="center" vertical="center" wrapText="1" readingOrder="1"/>
      <protection locked="0"/>
    </xf>
    <xf numFmtId="0" fontId="25" fillId="0" borderId="20" xfId="0" applyFont="1" applyBorder="1" applyAlignment="1" applyProtection="1">
      <alignment horizontal="left" vertical="center" wrapText="1"/>
      <protection locked="0"/>
    </xf>
    <xf numFmtId="0" fontId="25" fillId="0" borderId="20" xfId="0" applyFont="1" applyBorder="1" applyAlignment="1" applyProtection="1">
      <alignment horizontal="justify" vertical="center" wrapText="1"/>
      <protection locked="0"/>
    </xf>
    <xf numFmtId="0" fontId="23" fillId="0" borderId="17"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3" fillId="0" borderId="18" xfId="0" applyFont="1" applyBorder="1" applyAlignment="1" applyProtection="1">
      <alignment horizontal="center" vertical="center" wrapText="1"/>
      <protection locked="0"/>
    </xf>
    <xf numFmtId="0" fontId="20" fillId="0" borderId="20" xfId="0" applyFont="1" applyBorder="1" applyAlignment="1" applyProtection="1">
      <alignment horizontal="justify" vertical="center" wrapText="1"/>
      <protection locked="0"/>
    </xf>
    <xf numFmtId="0" fontId="0" fillId="0" borderId="33" xfId="0" applyFont="1" applyBorder="1" applyAlignment="1" applyProtection="1">
      <alignment horizontal="justify" vertical="center" wrapText="1"/>
      <protection locked="0"/>
    </xf>
    <xf numFmtId="0" fontId="0" fillId="0" borderId="34" xfId="0" applyFont="1" applyBorder="1" applyAlignment="1" applyProtection="1">
      <alignment horizontal="justify" vertical="center" wrapText="1"/>
      <protection locked="0"/>
    </xf>
    <xf numFmtId="0" fontId="0" fillId="0" borderId="35" xfId="0" applyFont="1" applyBorder="1" applyAlignment="1" applyProtection="1">
      <alignment horizontal="justify" vertical="center" wrapText="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3" displayName="Tabla13"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calculatedColumnFormula>5619+5900</calculatedColumnFormula>
    </tableColumn>
    <tableColumn id="10" xr3:uid="{00000000-0010-0000-0000-00000A000000}" name="Financiera_x000a_(D)" dataDxfId="4">
      <calculatedColumnFormula>130800000+188100000</calculatedColumnFormula>
    </tableColumn>
    <tableColumn id="5" xr3:uid="{00000000-0010-0000-0000-000005000000}" name="Física _x000a_(E)" dataDxfId="3">
      <calculatedColumnFormula>5911+6046</calculatedColumnFormula>
    </tableColumn>
    <tableColumn id="6" xr3:uid="{00000000-0010-0000-0000-000006000000}" name="Financiera _x000a_ (F)" dataDxfId="2">
      <calculatedColumnFormula>129076006.96+218510242.15</calculatedColumnFormula>
    </tableColumn>
    <tableColumn id="7" xr3:uid="{00000000-0010-0000-0000-000007000000}" name="Física _x000a_(%)_x000a_ G=E/C" dataDxfId="1">
      <calculatedColumnFormula>+Tabla13[[#This Row],[Física 
(E)]]/Tabla13[[#This Row],[Física
(C)]]</calculatedColumnFormula>
    </tableColumn>
    <tableColumn id="8" xr3:uid="{00000000-0010-0000-0000-000008000000}" name="Financiero _x000a_(%) _x000a_H=F/D" dataDxfId="0">
      <calculatedColumnFormula>+Tabla13[[#This Row],[Financiera 
 (F)]]/Tabla13[[#This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2"/>
  <sheetViews>
    <sheetView tabSelected="1" view="pageBreakPreview" topLeftCell="A43" zoomScaleNormal="100" zoomScaleSheetLayoutView="100" workbookViewId="0">
      <selection activeCell="J50" sqref="J50"/>
    </sheetView>
  </sheetViews>
  <sheetFormatPr baseColWidth="10" defaultColWidth="11.42578125" defaultRowHeight="15" x14ac:dyDescent="0.25"/>
  <cols>
    <col min="1" max="1" width="23" style="5" customWidth="1"/>
    <col min="2" max="10" width="12.7109375" style="5" customWidth="1"/>
  </cols>
  <sheetData>
    <row r="1" spans="1:10" ht="21.75" thickBot="1" x14ac:dyDescent="0.3">
      <c r="A1" s="18"/>
      <c r="B1" s="48" t="s">
        <v>47</v>
      </c>
      <c r="C1" s="49"/>
      <c r="D1" s="49"/>
      <c r="E1" s="49"/>
      <c r="F1" s="49"/>
      <c r="G1" s="49"/>
      <c r="H1" s="49"/>
      <c r="I1" s="49"/>
      <c r="J1" s="50"/>
    </row>
    <row r="2" spans="1:10" ht="21.75" thickBot="1" x14ac:dyDescent="0.3">
      <c r="A2" s="19"/>
      <c r="B2" s="51" t="s">
        <v>0</v>
      </c>
      <c r="C2" s="52"/>
      <c r="D2" s="51" t="s">
        <v>1</v>
      </c>
      <c r="E2" s="52"/>
      <c r="F2" s="52"/>
      <c r="G2" s="52"/>
      <c r="H2" s="53"/>
      <c r="I2" s="1" t="s">
        <v>2</v>
      </c>
      <c r="J2" s="2" t="s">
        <v>3</v>
      </c>
    </row>
    <row r="3" spans="1:10" ht="21.75" thickBot="1" x14ac:dyDescent="0.3">
      <c r="A3" s="20"/>
      <c r="B3" s="54" t="s">
        <v>4</v>
      </c>
      <c r="C3" s="55"/>
      <c r="D3" s="54"/>
      <c r="E3" s="55"/>
      <c r="F3" s="55"/>
      <c r="G3" s="55"/>
      <c r="H3" s="56"/>
      <c r="I3" s="22"/>
      <c r="J3" s="23"/>
    </row>
    <row r="4" spans="1:10" x14ac:dyDescent="0.25">
      <c r="A4" s="57"/>
      <c r="B4" s="58"/>
      <c r="C4" s="58"/>
      <c r="D4" s="59"/>
      <c r="E4" s="59"/>
      <c r="F4" s="59"/>
      <c r="G4" s="59"/>
      <c r="H4" s="59"/>
      <c r="I4" s="58"/>
      <c r="J4" s="60"/>
    </row>
    <row r="5" spans="1:10" ht="3" customHeight="1" x14ac:dyDescent="0.25">
      <c r="A5" s="39"/>
      <c r="B5" s="40"/>
      <c r="C5" s="40"/>
      <c r="D5" s="40"/>
      <c r="E5" s="40"/>
      <c r="F5" s="40"/>
      <c r="G5" s="40"/>
      <c r="H5" s="40"/>
      <c r="I5" s="40"/>
      <c r="J5" s="41"/>
    </row>
    <row r="6" spans="1:10" ht="15.75" x14ac:dyDescent="0.25">
      <c r="A6" s="42" t="s">
        <v>65</v>
      </c>
      <c r="B6" s="43"/>
      <c r="C6" s="43"/>
      <c r="D6" s="43"/>
      <c r="E6" s="43"/>
      <c r="F6" s="43"/>
      <c r="G6" s="43"/>
      <c r="H6" s="43"/>
      <c r="I6" s="43"/>
      <c r="J6" s="44"/>
    </row>
    <row r="7" spans="1:10" ht="15.75" x14ac:dyDescent="0.25">
      <c r="A7" s="45" t="s">
        <v>5</v>
      </c>
      <c r="B7" s="46"/>
      <c r="C7" s="46"/>
      <c r="D7" s="46"/>
      <c r="E7" s="46"/>
      <c r="F7" s="46"/>
      <c r="G7" s="46"/>
      <c r="H7" s="46"/>
      <c r="I7" s="46"/>
      <c r="J7" s="47"/>
    </row>
    <row r="8" spans="1:10" ht="15" customHeight="1" x14ac:dyDescent="0.25">
      <c r="A8" s="29" t="s">
        <v>6</v>
      </c>
      <c r="B8" s="61" t="s">
        <v>48</v>
      </c>
      <c r="C8" s="61"/>
      <c r="D8" s="61"/>
      <c r="E8" s="61"/>
      <c r="F8" s="61"/>
      <c r="G8" s="61"/>
      <c r="H8" s="61"/>
      <c r="I8" s="61"/>
      <c r="J8" s="61"/>
    </row>
    <row r="9" spans="1:10" ht="15" customHeight="1" x14ac:dyDescent="0.25">
      <c r="A9" s="30" t="s">
        <v>34</v>
      </c>
      <c r="B9" s="61" t="s">
        <v>49</v>
      </c>
      <c r="C9" s="61"/>
      <c r="D9" s="61"/>
      <c r="E9" s="61"/>
      <c r="F9" s="61"/>
      <c r="G9" s="61"/>
      <c r="H9" s="61"/>
      <c r="I9" s="61"/>
      <c r="J9" s="61"/>
    </row>
    <row r="10" spans="1:10" ht="15" customHeight="1" x14ac:dyDescent="0.25">
      <c r="A10" s="30" t="s">
        <v>35</v>
      </c>
      <c r="B10" s="61" t="s">
        <v>50</v>
      </c>
      <c r="C10" s="61"/>
      <c r="D10" s="61"/>
      <c r="E10" s="61"/>
      <c r="F10" s="61"/>
      <c r="G10" s="61"/>
      <c r="H10" s="61"/>
      <c r="I10" s="61"/>
      <c r="J10" s="61"/>
    </row>
    <row r="11" spans="1:10" ht="39" customHeight="1" x14ac:dyDescent="0.25">
      <c r="A11" s="28" t="s">
        <v>7</v>
      </c>
      <c r="B11" s="62" t="s">
        <v>51</v>
      </c>
      <c r="C11" s="62"/>
      <c r="D11" s="62"/>
      <c r="E11" s="62"/>
      <c r="F11" s="62"/>
      <c r="G11" s="62"/>
      <c r="H11" s="62"/>
      <c r="I11" s="62"/>
      <c r="J11" s="62"/>
    </row>
    <row r="12" spans="1:10" ht="48.75" customHeight="1" x14ac:dyDescent="0.25">
      <c r="A12" s="28" t="s">
        <v>8</v>
      </c>
      <c r="B12" s="62" t="s">
        <v>52</v>
      </c>
      <c r="C12" s="62"/>
      <c r="D12" s="62"/>
      <c r="E12" s="62"/>
      <c r="F12" s="62"/>
      <c r="G12" s="62"/>
      <c r="H12" s="62"/>
      <c r="I12" s="62"/>
      <c r="J12" s="62"/>
    </row>
    <row r="13" spans="1:10" ht="15.75" x14ac:dyDescent="0.25">
      <c r="A13" s="42" t="s">
        <v>9</v>
      </c>
      <c r="B13" s="43"/>
      <c r="C13" s="43"/>
      <c r="D13" s="43"/>
      <c r="E13" s="43"/>
      <c r="F13" s="43"/>
      <c r="G13" s="43"/>
      <c r="H13" s="43"/>
      <c r="I13" s="43"/>
      <c r="J13" s="44"/>
    </row>
    <row r="14" spans="1:10" ht="27.75" customHeight="1" x14ac:dyDescent="0.25">
      <c r="A14" s="3" t="s">
        <v>10</v>
      </c>
      <c r="B14" s="25">
        <v>3</v>
      </c>
      <c r="C14" s="63" t="s">
        <v>66</v>
      </c>
      <c r="D14" s="63"/>
      <c r="E14" s="63"/>
      <c r="F14" s="63"/>
      <c r="G14" s="63"/>
      <c r="H14" s="63"/>
      <c r="I14" s="63"/>
      <c r="J14" s="63"/>
    </row>
    <row r="15" spans="1:10" ht="26.25" customHeight="1" x14ac:dyDescent="0.25">
      <c r="A15" s="3" t="s">
        <v>11</v>
      </c>
      <c r="B15" s="26">
        <v>3.3</v>
      </c>
      <c r="C15" s="38" t="s">
        <v>67</v>
      </c>
      <c r="D15" s="38"/>
      <c r="E15" s="38"/>
      <c r="F15" s="38"/>
      <c r="G15" s="38"/>
      <c r="H15" s="38"/>
      <c r="I15" s="38"/>
      <c r="J15" s="38"/>
    </row>
    <row r="16" spans="1:10" ht="36.75" customHeight="1" x14ac:dyDescent="0.25">
      <c r="A16" s="3" t="s">
        <v>12</v>
      </c>
      <c r="B16" s="27" t="s">
        <v>53</v>
      </c>
      <c r="C16" s="38" t="s">
        <v>68</v>
      </c>
      <c r="D16" s="38"/>
      <c r="E16" s="38"/>
      <c r="F16" s="38"/>
      <c r="G16" s="38"/>
      <c r="H16" s="38"/>
      <c r="I16" s="38"/>
      <c r="J16" s="38"/>
    </row>
    <row r="17" spans="1:12" ht="15.75" x14ac:dyDescent="0.25">
      <c r="A17" s="42" t="s">
        <v>13</v>
      </c>
      <c r="B17" s="43"/>
      <c r="C17" s="43"/>
      <c r="D17" s="43"/>
      <c r="E17" s="43"/>
      <c r="F17" s="43"/>
      <c r="G17" s="43"/>
      <c r="H17" s="43"/>
      <c r="I17" s="43"/>
      <c r="J17" s="44"/>
    </row>
    <row r="18" spans="1:12" ht="29.25" customHeight="1" x14ac:dyDescent="0.25">
      <c r="A18" s="29" t="s">
        <v>14</v>
      </c>
      <c r="B18" s="62" t="s">
        <v>54</v>
      </c>
      <c r="C18" s="62"/>
      <c r="D18" s="62"/>
      <c r="E18" s="62"/>
      <c r="F18" s="62"/>
      <c r="G18" s="62"/>
      <c r="H18" s="62"/>
      <c r="I18" s="62"/>
      <c r="J18" s="62"/>
    </row>
    <row r="19" spans="1:12" ht="42.75" customHeight="1" x14ac:dyDescent="0.25">
      <c r="A19" s="28" t="s">
        <v>15</v>
      </c>
      <c r="B19" s="62" t="s">
        <v>55</v>
      </c>
      <c r="C19" s="62"/>
      <c r="D19" s="62"/>
      <c r="E19" s="62"/>
      <c r="F19" s="62"/>
      <c r="G19" s="62"/>
      <c r="H19" s="62"/>
      <c r="I19" s="62"/>
      <c r="J19" s="62"/>
    </row>
    <row r="20" spans="1:12" ht="34.5" customHeight="1" x14ac:dyDescent="0.25">
      <c r="A20" s="28" t="s">
        <v>16</v>
      </c>
      <c r="B20" s="62" t="s">
        <v>56</v>
      </c>
      <c r="C20" s="62"/>
      <c r="D20" s="62"/>
      <c r="E20" s="62"/>
      <c r="F20" s="62"/>
      <c r="G20" s="62"/>
      <c r="H20" s="62"/>
      <c r="I20" s="62"/>
      <c r="J20" s="62"/>
    </row>
    <row r="21" spans="1:12" ht="79.5" customHeight="1" x14ac:dyDescent="0.25">
      <c r="A21" s="28" t="s">
        <v>36</v>
      </c>
      <c r="B21" s="62" t="s">
        <v>69</v>
      </c>
      <c r="C21" s="62"/>
      <c r="D21" s="62"/>
      <c r="E21" s="62"/>
      <c r="F21" s="62"/>
      <c r="G21" s="62"/>
      <c r="H21" s="62"/>
      <c r="I21" s="62"/>
      <c r="J21" s="62"/>
    </row>
    <row r="22" spans="1:12" ht="15.75" x14ac:dyDescent="0.25">
      <c r="A22" s="42" t="s">
        <v>17</v>
      </c>
      <c r="B22" s="43"/>
      <c r="C22" s="43"/>
      <c r="D22" s="43"/>
      <c r="E22" s="43"/>
      <c r="F22" s="43"/>
      <c r="G22" s="43"/>
      <c r="H22" s="43"/>
      <c r="I22" s="43"/>
      <c r="J22" s="44"/>
    </row>
    <row r="23" spans="1:12" ht="15.75" x14ac:dyDescent="0.25">
      <c r="A23" s="45" t="s">
        <v>18</v>
      </c>
      <c r="B23" s="46"/>
      <c r="C23" s="46"/>
      <c r="D23" s="46"/>
      <c r="E23" s="46"/>
      <c r="F23" s="46"/>
      <c r="G23" s="46"/>
      <c r="H23" s="46"/>
      <c r="I23" s="46"/>
      <c r="J23" s="47"/>
    </row>
    <row r="24" spans="1:12" ht="15" customHeight="1" x14ac:dyDescent="0.25">
      <c r="A24" s="64" t="s">
        <v>19</v>
      </c>
      <c r="B24" s="65"/>
      <c r="C24" s="66" t="s">
        <v>20</v>
      </c>
      <c r="D24" s="68"/>
      <c r="E24" s="68"/>
      <c r="F24" s="68" t="s">
        <v>21</v>
      </c>
      <c r="G24" s="68"/>
      <c r="H24" s="65"/>
      <c r="I24" s="66" t="s">
        <v>22</v>
      </c>
      <c r="J24" s="67"/>
    </row>
    <row r="25" spans="1:12" x14ac:dyDescent="0.25">
      <c r="A25" s="76">
        <v>1084688136</v>
      </c>
      <c r="B25" s="77"/>
      <c r="C25" s="80">
        <v>1151008136</v>
      </c>
      <c r="D25" s="81"/>
      <c r="E25" s="82"/>
      <c r="F25" s="80">
        <v>450552792.48000002</v>
      </c>
      <c r="G25" s="81"/>
      <c r="H25" s="82"/>
      <c r="I25" s="78">
        <f>IF(F25&gt;0,F25/C25,0)</f>
        <v>0.39144188332653107</v>
      </c>
      <c r="J25" s="79"/>
    </row>
    <row r="26" spans="1:12" ht="15.75" x14ac:dyDescent="0.25">
      <c r="A26" s="45" t="s">
        <v>23</v>
      </c>
      <c r="B26" s="46"/>
      <c r="C26" s="46"/>
      <c r="D26" s="46"/>
      <c r="E26" s="46"/>
      <c r="F26" s="46"/>
      <c r="G26" s="46"/>
      <c r="H26" s="46"/>
      <c r="I26" s="46"/>
      <c r="J26" s="47"/>
    </row>
    <row r="27" spans="1:12" ht="15" customHeight="1" x14ac:dyDescent="0.25">
      <c r="A27" s="4"/>
      <c r="B27"/>
      <c r="C27" s="69" t="s">
        <v>46</v>
      </c>
      <c r="D27" s="70"/>
      <c r="E27" s="69" t="s">
        <v>57</v>
      </c>
      <c r="F27" s="70"/>
      <c r="G27" s="69" t="s">
        <v>58</v>
      </c>
      <c r="H27" s="69"/>
      <c r="I27" s="69" t="s">
        <v>24</v>
      </c>
      <c r="J27" s="71"/>
      <c r="K27" s="5"/>
    </row>
    <row r="28" spans="1:12" ht="38.25" x14ac:dyDescent="0.25">
      <c r="A28" s="6" t="s">
        <v>25</v>
      </c>
      <c r="B28" s="7" t="s">
        <v>26</v>
      </c>
      <c r="C28" s="7" t="s">
        <v>37</v>
      </c>
      <c r="D28" s="7" t="s">
        <v>38</v>
      </c>
      <c r="E28" s="7" t="s">
        <v>40</v>
      </c>
      <c r="F28" s="7" t="s">
        <v>41</v>
      </c>
      <c r="G28" s="7" t="s">
        <v>42</v>
      </c>
      <c r="H28" s="7" t="s">
        <v>43</v>
      </c>
      <c r="I28" s="7" t="s">
        <v>44</v>
      </c>
      <c r="J28" s="8" t="s">
        <v>45</v>
      </c>
      <c r="K28" s="5"/>
    </row>
    <row r="29" spans="1:12" ht="60" x14ac:dyDescent="0.25">
      <c r="A29" s="31" t="s">
        <v>59</v>
      </c>
      <c r="B29" s="32" t="s">
        <v>60</v>
      </c>
      <c r="C29" s="24">
        <v>18416</v>
      </c>
      <c r="D29" s="37">
        <v>844025309</v>
      </c>
      <c r="E29" s="9">
        <f t="shared" ref="E29:E30" si="0">5619+5900</f>
        <v>11519</v>
      </c>
      <c r="F29" s="9">
        <f t="shared" ref="F29:F30" si="1">130800000+188100000</f>
        <v>318900000</v>
      </c>
      <c r="G29" s="10">
        <f t="shared" ref="G29:G30" si="2">5911+6046</f>
        <v>11957</v>
      </c>
      <c r="H29" s="9">
        <f t="shared" ref="H29:H30" si="3">129076006.96+218510242.15</f>
        <v>347586249.11000001</v>
      </c>
      <c r="I29" s="11">
        <f>+Tabla13[[#This Row],[Física 
(E)]]/Tabla13[[#This Row],[Física
(C)]]</f>
        <v>1.0380241340394132</v>
      </c>
      <c r="J29" s="12">
        <f>+Tabla13[[#This Row],[Financiera 
 (F)]]/Tabla13[[#This Row],[Financiera
(D)]]</f>
        <v>1.0899537444653498</v>
      </c>
      <c r="K29" s="5"/>
      <c r="L29" s="33"/>
    </row>
    <row r="30" spans="1:12" x14ac:dyDescent="0.25">
      <c r="A30" s="13"/>
      <c r="B30" s="14"/>
      <c r="C30" s="15"/>
      <c r="D30" s="16"/>
      <c r="E30" s="16">
        <f t="shared" si="0"/>
        <v>11519</v>
      </c>
      <c r="F30" s="16">
        <f t="shared" si="1"/>
        <v>318900000</v>
      </c>
      <c r="G30" s="17">
        <f t="shared" si="2"/>
        <v>11957</v>
      </c>
      <c r="H30" s="16">
        <f t="shared" si="3"/>
        <v>347586249.11000001</v>
      </c>
      <c r="I30" s="11"/>
      <c r="J30" s="12"/>
      <c r="K30" s="5"/>
    </row>
    <row r="31" spans="1:12" ht="15" customHeight="1" x14ac:dyDescent="0.25">
      <c r="A31" s="4"/>
      <c r="B31"/>
      <c r="C31" s="69" t="s">
        <v>46</v>
      </c>
      <c r="D31" s="70"/>
      <c r="E31" s="69" t="s">
        <v>57</v>
      </c>
      <c r="F31" s="70"/>
      <c r="G31" s="69" t="s">
        <v>58</v>
      </c>
      <c r="H31" s="69"/>
      <c r="I31" s="69" t="s">
        <v>24</v>
      </c>
      <c r="J31" s="71"/>
      <c r="K31" s="5"/>
    </row>
    <row r="32" spans="1:12" ht="38.25" x14ac:dyDescent="0.25">
      <c r="A32" s="6" t="s">
        <v>25</v>
      </c>
      <c r="B32" s="7" t="s">
        <v>26</v>
      </c>
      <c r="C32" s="7" t="s">
        <v>37</v>
      </c>
      <c r="D32" s="7" t="s">
        <v>38</v>
      </c>
      <c r="E32" s="7" t="s">
        <v>40</v>
      </c>
      <c r="F32" s="7" t="s">
        <v>41</v>
      </c>
      <c r="G32" s="7" t="s">
        <v>42</v>
      </c>
      <c r="H32" s="7" t="s">
        <v>43</v>
      </c>
      <c r="I32" s="7" t="s">
        <v>44</v>
      </c>
      <c r="J32" s="8" t="s">
        <v>45</v>
      </c>
      <c r="K32" s="5"/>
      <c r="L32" s="33"/>
    </row>
    <row r="33" spans="1:12" ht="60" x14ac:dyDescent="0.25">
      <c r="A33" s="31" t="s">
        <v>61</v>
      </c>
      <c r="B33" s="32" t="s">
        <v>62</v>
      </c>
      <c r="C33" s="24">
        <v>12200</v>
      </c>
      <c r="D33" s="37">
        <v>240662827</v>
      </c>
      <c r="E33" s="9">
        <f>3100+3300</f>
        <v>6400</v>
      </c>
      <c r="F33" s="9">
        <f>27074568+56422552</f>
        <v>83497120</v>
      </c>
      <c r="G33" s="10">
        <f>2567+4148</f>
        <v>6715</v>
      </c>
      <c r="H33" s="9">
        <f>44179676.43+36914941.79</f>
        <v>81094618.219999999</v>
      </c>
      <c r="I33" s="11">
        <f>+G33/E33</f>
        <v>1.0492187500000001</v>
      </c>
      <c r="J33" s="35">
        <f>+H33/F33</f>
        <v>0.97122653116658397</v>
      </c>
      <c r="K33" s="5"/>
      <c r="L33" s="33"/>
    </row>
    <row r="34" spans="1:12" x14ac:dyDescent="0.25">
      <c r="A34" s="4"/>
      <c r="B34"/>
      <c r="C34" s="69"/>
      <c r="D34" s="70"/>
      <c r="E34" s="69"/>
      <c r="F34" s="70"/>
      <c r="G34" s="69"/>
      <c r="H34" s="69"/>
      <c r="I34" s="69"/>
      <c r="J34" s="71"/>
    </row>
    <row r="35" spans="1:12" ht="15.75" x14ac:dyDescent="0.25">
      <c r="A35" s="42" t="s">
        <v>27</v>
      </c>
      <c r="B35" s="43"/>
      <c r="C35" s="43"/>
      <c r="D35" s="43"/>
      <c r="E35" s="43"/>
      <c r="F35" s="43"/>
      <c r="G35" s="43"/>
      <c r="H35" s="43"/>
      <c r="I35" s="43"/>
      <c r="J35" s="44"/>
    </row>
    <row r="36" spans="1:12" ht="25.5" customHeight="1" x14ac:dyDescent="0.25">
      <c r="A36" s="36" t="s">
        <v>28</v>
      </c>
      <c r="B36" s="83" t="s">
        <v>59</v>
      </c>
      <c r="C36" s="83"/>
      <c r="D36" s="83"/>
      <c r="E36" s="83"/>
      <c r="F36" s="83"/>
      <c r="G36" s="83"/>
      <c r="H36" s="83"/>
      <c r="I36" s="83"/>
      <c r="J36" s="83"/>
      <c r="K36" s="5"/>
    </row>
    <row r="37" spans="1:12" ht="61.5" customHeight="1" x14ac:dyDescent="0.25">
      <c r="A37" s="36" t="s">
        <v>29</v>
      </c>
      <c r="B37" s="84" t="s">
        <v>63</v>
      </c>
      <c r="C37" s="84"/>
      <c r="D37" s="84"/>
      <c r="E37" s="84"/>
      <c r="F37" s="84"/>
      <c r="G37" s="84"/>
      <c r="H37" s="84"/>
      <c r="I37" s="84"/>
      <c r="J37" s="84"/>
      <c r="K37" s="5"/>
    </row>
    <row r="38" spans="1:12" ht="52.5" customHeight="1" x14ac:dyDescent="0.25">
      <c r="A38" s="34" t="s">
        <v>30</v>
      </c>
      <c r="B38" s="88" t="s">
        <v>70</v>
      </c>
      <c r="C38" s="88"/>
      <c r="D38" s="88"/>
      <c r="E38" s="88"/>
      <c r="F38" s="88"/>
      <c r="G38" s="88"/>
      <c r="H38" s="88"/>
      <c r="I38" s="88"/>
      <c r="J38" s="88"/>
      <c r="K38" s="5"/>
    </row>
    <row r="39" spans="1:12" ht="60" customHeight="1" x14ac:dyDescent="0.25">
      <c r="A39" s="34" t="s">
        <v>31</v>
      </c>
      <c r="B39" s="88" t="s">
        <v>71</v>
      </c>
      <c r="C39" s="88"/>
      <c r="D39" s="88"/>
      <c r="E39" s="88"/>
      <c r="F39" s="88"/>
      <c r="G39" s="88"/>
      <c r="H39" s="88"/>
      <c r="I39" s="88"/>
      <c r="J39" s="88"/>
      <c r="K39" s="5"/>
    </row>
    <row r="40" spans="1:12" ht="17.25" customHeight="1" x14ac:dyDescent="0.25">
      <c r="A40" s="85"/>
      <c r="B40" s="86"/>
      <c r="C40" s="86"/>
      <c r="D40" s="86"/>
      <c r="E40" s="86"/>
      <c r="F40" s="86"/>
      <c r="G40" s="86"/>
      <c r="H40" s="86"/>
      <c r="I40" s="86"/>
      <c r="J40" s="87"/>
      <c r="K40" s="5"/>
    </row>
    <row r="41" spans="1:12" ht="25.5" customHeight="1" x14ac:dyDescent="0.25">
      <c r="A41" s="36" t="s">
        <v>28</v>
      </c>
      <c r="B41" s="83" t="s">
        <v>61</v>
      </c>
      <c r="C41" s="83"/>
      <c r="D41" s="83"/>
      <c r="E41" s="83"/>
      <c r="F41" s="83"/>
      <c r="G41" s="83"/>
      <c r="H41" s="83"/>
      <c r="I41" s="83"/>
      <c r="J41" s="83"/>
      <c r="K41" s="5"/>
    </row>
    <row r="42" spans="1:12" ht="57.75" customHeight="1" x14ac:dyDescent="0.25">
      <c r="A42" s="36" t="s">
        <v>29</v>
      </c>
      <c r="B42" s="84" t="s">
        <v>64</v>
      </c>
      <c r="C42" s="84"/>
      <c r="D42" s="84"/>
      <c r="E42" s="84"/>
      <c r="F42" s="84"/>
      <c r="G42" s="84"/>
      <c r="H42" s="84"/>
      <c r="I42" s="84"/>
      <c r="J42" s="84"/>
      <c r="K42" s="5"/>
    </row>
    <row r="43" spans="1:12" ht="55.5" customHeight="1" x14ac:dyDescent="0.25">
      <c r="A43" s="36" t="s">
        <v>30</v>
      </c>
      <c r="B43" s="88" t="s">
        <v>72</v>
      </c>
      <c r="C43" s="88"/>
      <c r="D43" s="88"/>
      <c r="E43" s="88"/>
      <c r="F43" s="88"/>
      <c r="G43" s="88"/>
      <c r="H43" s="88"/>
      <c r="I43" s="88"/>
      <c r="J43" s="88"/>
      <c r="K43" s="5"/>
    </row>
    <row r="44" spans="1:12" ht="88.5" customHeight="1" x14ac:dyDescent="0.25">
      <c r="A44" s="34" t="s">
        <v>31</v>
      </c>
      <c r="B44" s="88" t="s">
        <v>73</v>
      </c>
      <c r="C44" s="88"/>
      <c r="D44" s="88"/>
      <c r="E44" s="88"/>
      <c r="F44" s="88"/>
      <c r="G44" s="88"/>
      <c r="H44" s="88"/>
      <c r="I44" s="88"/>
      <c r="J44" s="88"/>
      <c r="K44" s="5"/>
    </row>
    <row r="45" spans="1:12" ht="15.75" x14ac:dyDescent="0.25">
      <c r="A45" s="42" t="s">
        <v>32</v>
      </c>
      <c r="B45" s="43"/>
      <c r="C45" s="43"/>
      <c r="D45" s="43"/>
      <c r="E45" s="43"/>
      <c r="F45" s="43"/>
      <c r="G45" s="43"/>
      <c r="H45" s="43"/>
      <c r="I45" s="43"/>
      <c r="J45" s="44"/>
    </row>
    <row r="46" spans="1:12" ht="15.75" x14ac:dyDescent="0.25">
      <c r="A46" s="72" t="s">
        <v>33</v>
      </c>
      <c r="B46" s="73"/>
      <c r="C46" s="73"/>
      <c r="D46" s="73"/>
      <c r="E46" s="73"/>
      <c r="F46" s="73"/>
      <c r="G46" s="73"/>
      <c r="H46" s="73"/>
      <c r="I46" s="73"/>
      <c r="J46" s="74"/>
    </row>
    <row r="47" spans="1:12" ht="93.75" customHeight="1" x14ac:dyDescent="0.25">
      <c r="A47" s="89" t="s">
        <v>74</v>
      </c>
      <c r="B47" s="90"/>
      <c r="C47" s="90"/>
      <c r="D47" s="90"/>
      <c r="E47" s="90"/>
      <c r="F47" s="90"/>
      <c r="G47" s="90"/>
      <c r="H47" s="90"/>
      <c r="I47" s="90"/>
      <c r="J47" s="91"/>
    </row>
    <row r="48" spans="1:12" x14ac:dyDescent="0.25">
      <c r="A48" s="21"/>
      <c r="B48" s="21"/>
      <c r="C48" s="21"/>
      <c r="D48" s="21"/>
      <c r="E48" s="21"/>
      <c r="F48" s="21"/>
      <c r="G48" s="21"/>
      <c r="H48" s="21"/>
      <c r="I48" s="21"/>
      <c r="J48" s="21"/>
    </row>
    <row r="49" spans="1:10" x14ac:dyDescent="0.25">
      <c r="A49" s="75" t="s">
        <v>39</v>
      </c>
      <c r="B49" s="75"/>
      <c r="C49" s="75"/>
      <c r="D49" s="75"/>
      <c r="E49" s="75"/>
      <c r="F49" s="75"/>
      <c r="G49" s="75"/>
      <c r="H49" s="75"/>
      <c r="I49" s="75"/>
      <c r="J49" s="75"/>
    </row>
    <row r="50" spans="1:10" ht="121.5" customHeight="1" x14ac:dyDescent="0.25"/>
    <row r="51" spans="1:10" ht="27.75" customHeight="1" x14ac:dyDescent="0.25"/>
    <row r="52" spans="1:10" ht="30.75" customHeight="1" x14ac:dyDescent="0.25"/>
  </sheetData>
  <mergeCells count="60">
    <mergeCell ref="B41:J41"/>
    <mergeCell ref="B42:J42"/>
    <mergeCell ref="B43:J43"/>
    <mergeCell ref="B44:J44"/>
    <mergeCell ref="B36:J36"/>
    <mergeCell ref="B37:J37"/>
    <mergeCell ref="B38:J38"/>
    <mergeCell ref="B39:J39"/>
    <mergeCell ref="A40:J40"/>
    <mergeCell ref="A45:J45"/>
    <mergeCell ref="A46:J46"/>
    <mergeCell ref="A47:J47"/>
    <mergeCell ref="A49:J49"/>
    <mergeCell ref="B9:J9"/>
    <mergeCell ref="B10:J10"/>
    <mergeCell ref="B21:J21"/>
    <mergeCell ref="A35:J35"/>
    <mergeCell ref="A25:B25"/>
    <mergeCell ref="I25:J25"/>
    <mergeCell ref="A26:J26"/>
    <mergeCell ref="C34:D34"/>
    <mergeCell ref="G34:H34"/>
    <mergeCell ref="I34:J34"/>
    <mergeCell ref="C25:E25"/>
    <mergeCell ref="F25:H25"/>
    <mergeCell ref="E34:F34"/>
    <mergeCell ref="C27:D27"/>
    <mergeCell ref="E27:F27"/>
    <mergeCell ref="G27:H27"/>
    <mergeCell ref="I27:J27"/>
    <mergeCell ref="C31:D31"/>
    <mergeCell ref="E31:F31"/>
    <mergeCell ref="G31:H31"/>
    <mergeCell ref="I31:J31"/>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1" type="noConversion"/>
  <dataValidations count="16">
    <dataValidation allowBlank="1" showInputMessage="1" showErrorMessage="1" prompt="Monto ejecutado en el trimestre" sqref="H28:H30 H32:H33" xr:uid="{00000000-0002-0000-0000-000000000000}"/>
    <dataValidation allowBlank="1" showInputMessage="1" showErrorMessage="1" prompt="Meta alcanzada en el trimestre" sqref="G28:G30 G32:G33" xr:uid="{00000000-0002-0000-0000-000001000000}"/>
    <dataValidation allowBlank="1" showInputMessage="1" showErrorMessage="1" prompt="Monto presupuestado para el producto" sqref="F32 F28:F29 E29 D30:F30 E33:F33 D28 D32" xr:uid="{00000000-0002-0000-0000-000002000000}"/>
    <dataValidation allowBlank="1" showInputMessage="1" showErrorMessage="1" prompt="Meta anual del indicador" sqref="E28 C28:C30 E32 C32:C33" xr:uid="{00000000-0002-0000-0000-000003000000}"/>
    <dataValidation allowBlank="1" showInputMessage="1" showErrorMessage="1" prompt="Nombre del indicador" sqref="B28:B30 B32:B33" xr:uid="{00000000-0002-0000-0000-000004000000}"/>
    <dataValidation allowBlank="1" showInputMessage="1" showErrorMessage="1" prompt="Nombre de cada producto" sqref="A28:A30 A32:A33"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7:J48" xr:uid="{00000000-0002-0000-0000-000008000000}"/>
    <dataValidation allowBlank="1" showInputMessage="1" showErrorMessage="1" prompt="De existir desvío, explicar razones." sqref="B44:J44 B39:J39" xr:uid="{00000000-0002-0000-0000-000009000000}"/>
    <dataValidation allowBlank="1" showInputMessage="1" showErrorMessage="1" prompt="1. Describir lo plasmado en el presupuesto_x000a_2. Describir lo alcanzado en términos financieros y de producción " sqref="B38:J38 B43:J43" xr:uid="{00000000-0002-0000-0000-00000A000000}"/>
    <dataValidation allowBlank="1" showInputMessage="1" showErrorMessage="1" prompt="¿En qué consiste el producto? su objetivo" sqref="B37:J37 B42:J42" xr:uid="{00000000-0002-0000-0000-00000B000000}"/>
    <dataValidation allowBlank="1" showInputMessage="1" showErrorMessage="1" prompt="Nombre del producto" sqref="B36:J36 B41:J41"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rintOptions horizontalCentered="1"/>
  <pageMargins left="0.42" right="0.26" top="0.48" bottom="0.74803149606299202" header="0.41" footer="0.31496062992126"/>
  <pageSetup scale="70" orientation="portrait" r:id="rId1"/>
  <ignoredErrors>
    <ignoredError sqref="J29"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Minerba Martinez</cp:lastModifiedBy>
  <cp:lastPrinted>2024-07-15T21:43:24Z</cp:lastPrinted>
  <dcterms:created xsi:type="dcterms:W3CDTF">2021-03-22T15:50:10Z</dcterms:created>
  <dcterms:modified xsi:type="dcterms:W3CDTF">2024-07-15T21:43:33Z</dcterms:modified>
</cp:coreProperties>
</file>