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1570" windowHeight="7890" firstSheet="1" activeTab="1"/>
  </bookViews>
  <sheets>
    <sheet name="Ingresos y Egresos Octubre" sheetId="1" state="hidden" r:id="rId1"/>
    <sheet name="Ingresos y Egresos Octubre (2)" sheetId="3" r:id="rId2"/>
    <sheet name="resumen objetale" sheetId="2" state="hidden" r:id="rId3"/>
  </sheets>
  <definedNames>
    <definedName name="_xlnm._FilterDatabase" localSheetId="0" hidden="1">'Ingresos y Egresos Octubre'!$A$7:$Q$237</definedName>
    <definedName name="_xlnm._FilterDatabase" localSheetId="1" hidden="1">'Ingresos y Egresos Octubre (2)'!$A$7:$Q$237</definedName>
    <definedName name="_xlnm._FilterDatabase" localSheetId="2" hidden="1">'resumen objetale'!$A$9:$S$230</definedName>
    <definedName name="_xlnm.Print_Area" localSheetId="0">'Ingresos y Egresos Octubre'!$A$1:$Q$238</definedName>
    <definedName name="_xlnm.Print_Area" localSheetId="1">'Ingresos y Egresos Octubre (2)'!$A$1:$Q$239</definedName>
  </definedNames>
  <calcPr calcId="162913"/>
</workbook>
</file>

<file path=xl/calcChain.xml><?xml version="1.0" encoding="utf-8"?>
<calcChain xmlns="http://schemas.openxmlformats.org/spreadsheetml/2006/main">
  <c r="I239" i="3" l="1"/>
  <c r="H239" i="3"/>
  <c r="G239" i="3"/>
  <c r="P239" i="3" l="1"/>
  <c r="O239" i="3"/>
  <c r="N239" i="3"/>
  <c r="M239" i="3"/>
  <c r="L239" i="3"/>
  <c r="K239" i="3"/>
  <c r="J239" i="3"/>
  <c r="O9" i="3"/>
  <c r="N9" i="3"/>
  <c r="M9" i="3"/>
  <c r="H9" i="3"/>
  <c r="G9" i="3"/>
  <c r="E43" i="3"/>
  <c r="D43" i="3"/>
  <c r="Q111" i="3"/>
  <c r="P111" i="3"/>
  <c r="O111" i="3"/>
  <c r="N111" i="3"/>
  <c r="M111" i="3"/>
  <c r="L111" i="3"/>
  <c r="K111" i="3"/>
  <c r="J111" i="3"/>
  <c r="I111" i="3"/>
  <c r="H111" i="3"/>
  <c r="F111" i="3"/>
  <c r="E111" i="3"/>
  <c r="D111" i="3"/>
  <c r="P182" i="3"/>
  <c r="N182" i="3"/>
  <c r="M182" i="3"/>
  <c r="L182" i="3"/>
  <c r="K182" i="3"/>
  <c r="J182" i="3"/>
  <c r="I182" i="3"/>
  <c r="H182" i="3"/>
  <c r="E182" i="3"/>
  <c r="O197" i="3"/>
  <c r="N197" i="3"/>
  <c r="M197" i="3"/>
  <c r="L197" i="3"/>
  <c r="K197" i="3"/>
  <c r="I197" i="3"/>
  <c r="H197" i="3"/>
  <c r="G197" i="3"/>
  <c r="F197" i="3"/>
  <c r="E197" i="3"/>
  <c r="D197" i="3"/>
  <c r="F182" i="3"/>
  <c r="G182" i="3"/>
  <c r="O182" i="3"/>
  <c r="D182" i="3"/>
  <c r="J197" i="3"/>
  <c r="P197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I93" i="3"/>
  <c r="Q93" i="3" s="1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T43" i="3"/>
  <c r="Q43" i="3"/>
  <c r="I42" i="3"/>
  <c r="H42" i="3"/>
  <c r="G42" i="3"/>
  <c r="Q42" i="3" s="1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9" i="3" l="1"/>
  <c r="Q182" i="3"/>
  <c r="Q197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<sst xmlns="http://schemas.openxmlformats.org/spreadsheetml/2006/main" count="1408" uniqueCount="459">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</sst>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2" t="s">
        <v>431</v>
      </c>
      <c r="C1" s="92"/>
      <c r="D1" s="92"/>
      <c r="E1" s="92"/>
      <c r="F1" s="92"/>
      <c r="G1" s="92"/>
      <c r="H1" s="92"/>
      <c r="I1" s="92"/>
      <c r="J1" s="34"/>
      <c r="K1" s="58"/>
      <c r="L1" s="74"/>
      <c r="M1" s="76"/>
      <c r="N1" s="80"/>
      <c r="O1" s="82"/>
      <c r="P1" s="84"/>
    </row>
    <row r="2" spans="1:17" x14ac:dyDescent="0.2">
      <c r="B2" s="91" t="s">
        <v>432</v>
      </c>
      <c r="C2" s="91"/>
      <c r="D2" s="91"/>
      <c r="E2" s="91"/>
      <c r="F2" s="91"/>
      <c r="G2" s="91"/>
      <c r="H2" s="91"/>
      <c r="I2" s="91"/>
      <c r="J2" s="35"/>
      <c r="K2" s="57"/>
      <c r="L2" s="73"/>
      <c r="M2" s="75"/>
      <c r="N2" s="79"/>
      <c r="O2" s="81"/>
      <c r="P2" s="83"/>
    </row>
    <row r="3" spans="1:17" x14ac:dyDescent="0.2">
      <c r="B3" s="91" t="s">
        <v>456</v>
      </c>
      <c r="C3" s="91"/>
      <c r="D3" s="91"/>
      <c r="E3" s="91"/>
      <c r="F3" s="91"/>
      <c r="G3" s="91"/>
      <c r="H3" s="91"/>
      <c r="I3" s="91"/>
      <c r="J3" s="50"/>
      <c r="K3" s="57"/>
      <c r="L3" s="73"/>
      <c r="M3" s="75"/>
      <c r="N3" s="79"/>
      <c r="O3" s="81"/>
      <c r="P3" s="83"/>
    </row>
    <row r="4" spans="1:17" x14ac:dyDescent="0.2">
      <c r="B4" s="91" t="s">
        <v>434</v>
      </c>
      <c r="C4" s="91"/>
      <c r="D4" s="91"/>
      <c r="E4" s="91"/>
      <c r="F4" s="91"/>
      <c r="G4" s="91"/>
      <c r="H4" s="91"/>
      <c r="I4" s="91"/>
      <c r="J4" s="35"/>
      <c r="K4" s="57"/>
      <c r="L4" s="73"/>
      <c r="M4" s="75"/>
      <c r="N4" s="79"/>
      <c r="O4" s="81"/>
      <c r="P4" s="83"/>
    </row>
    <row r="5" spans="1:17" x14ac:dyDescent="0.2">
      <c r="B5" s="91" t="s">
        <v>435</v>
      </c>
      <c r="C5" s="91"/>
      <c r="D5" s="91"/>
      <c r="E5" s="91"/>
      <c r="F5" s="91"/>
      <c r="G5" s="91"/>
      <c r="H5" s="91"/>
      <c r="I5" s="91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7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8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7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7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7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7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7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7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7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7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7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7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7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7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7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7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7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7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7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7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7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7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7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7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7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7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7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7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7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7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7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7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7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7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7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8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7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7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7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7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7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7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7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7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7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7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7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7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7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7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7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7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7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7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7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7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7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7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7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7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7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7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7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7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7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7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7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7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7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7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7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7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7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7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7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7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7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7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7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7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7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7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7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7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7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7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7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7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7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7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7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7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7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7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7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7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7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7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7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7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7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7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7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8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7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7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7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7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7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7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7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7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7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7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7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7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7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7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7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7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7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7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7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7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7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7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7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7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7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7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7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7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7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7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7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7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7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7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7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7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7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7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7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7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7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7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7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7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7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7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7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7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7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7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7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7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7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7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7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7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7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7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7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7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7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7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7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7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7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7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7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7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7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7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8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7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7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7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7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7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7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7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7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7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7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7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7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7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7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8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7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7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7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7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7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7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7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7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7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7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7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7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7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7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7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7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7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7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7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7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7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7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7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7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7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7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7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7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7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7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7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7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7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7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7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7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7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7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7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7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2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tabSelected="1" topLeftCell="A183" workbookViewId="0">
      <selection activeCell="D210" sqref="D210"/>
    </sheetView>
  </sheetViews>
  <sheetFormatPr baseColWidth="10" defaultColWidth="9.33203125" defaultRowHeight="15" x14ac:dyDescent="0.2"/>
  <cols>
    <col min="1" max="1" width="16.1640625" style="3" customWidth="1"/>
    <col min="2" max="2" width="34" style="3" customWidth="1"/>
    <col min="3" max="3" width="25.5" style="10" bestFit="1" customWidth="1"/>
    <col min="4" max="4" width="24.332031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2" t="s">
        <v>431</v>
      </c>
      <c r="C1" s="92"/>
      <c r="D1" s="92"/>
      <c r="E1" s="92"/>
      <c r="F1" s="92"/>
      <c r="G1" s="92"/>
      <c r="H1" s="92"/>
      <c r="I1" s="92"/>
      <c r="J1" s="86"/>
      <c r="K1" s="86"/>
      <c r="L1" s="86"/>
      <c r="M1" s="86"/>
      <c r="N1" s="86"/>
      <c r="O1" s="86"/>
      <c r="P1" s="86"/>
    </row>
    <row r="2" spans="1:17" x14ac:dyDescent="0.2">
      <c r="B2" s="91" t="s">
        <v>432</v>
      </c>
      <c r="C2" s="91"/>
      <c r="D2" s="91"/>
      <c r="E2" s="91"/>
      <c r="F2" s="91"/>
      <c r="G2" s="91"/>
      <c r="H2" s="91"/>
      <c r="I2" s="91"/>
      <c r="J2" s="85"/>
      <c r="K2" s="85"/>
      <c r="L2" s="85"/>
      <c r="M2" s="85"/>
      <c r="N2" s="85"/>
      <c r="O2" s="85"/>
      <c r="P2" s="85"/>
    </row>
    <row r="3" spans="1:17" x14ac:dyDescent="0.2">
      <c r="B3" s="91" t="s">
        <v>456</v>
      </c>
      <c r="C3" s="91"/>
      <c r="D3" s="91"/>
      <c r="E3" s="91"/>
      <c r="F3" s="91"/>
      <c r="G3" s="91"/>
      <c r="H3" s="91"/>
      <c r="I3" s="91"/>
      <c r="J3" s="50"/>
      <c r="K3" s="85"/>
      <c r="L3" s="85"/>
      <c r="M3" s="85"/>
      <c r="N3" s="85"/>
      <c r="O3" s="85"/>
      <c r="P3" s="85"/>
    </row>
    <row r="4" spans="1:17" x14ac:dyDescent="0.2">
      <c r="B4" s="91" t="s">
        <v>434</v>
      </c>
      <c r="C4" s="91"/>
      <c r="D4" s="91"/>
      <c r="E4" s="91"/>
      <c r="F4" s="91"/>
      <c r="G4" s="91"/>
      <c r="H4" s="91"/>
      <c r="I4" s="91"/>
      <c r="J4" s="85"/>
      <c r="K4" s="85"/>
      <c r="L4" s="85"/>
      <c r="M4" s="85"/>
      <c r="N4" s="85"/>
      <c r="O4" s="85"/>
      <c r="P4" s="85"/>
    </row>
    <row r="5" spans="1:17" x14ac:dyDescent="0.2">
      <c r="B5" s="91" t="s">
        <v>435</v>
      </c>
      <c r="C5" s="91"/>
      <c r="D5" s="91"/>
      <c r="E5" s="91"/>
      <c r="F5" s="91"/>
      <c r="G5" s="91"/>
      <c r="H5" s="91"/>
      <c r="I5" s="91"/>
      <c r="J5" s="85"/>
      <c r="K5" s="85"/>
      <c r="L5" s="85"/>
      <c r="M5" s="85"/>
      <c r="N5" s="85"/>
      <c r="O5" s="85"/>
      <c r="P5" s="85"/>
    </row>
    <row r="7" spans="1:17" s="21" customFormat="1" ht="60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7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f>+G10+G24+G36</f>
        <v>19798829.41</v>
      </c>
      <c r="H9" s="19">
        <f>+H10+H24+H33+H36</f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f>+M10+M24+M36</f>
        <v>32274617.59</v>
      </c>
      <c r="N9" s="20">
        <f>+N10+N24+N36</f>
        <v>30963308.329999998</v>
      </c>
      <c r="O9" s="20">
        <f>+O10+O24+O36</f>
        <v>34002865.210000001</v>
      </c>
      <c r="P9" s="20">
        <v>32759189.289999999</v>
      </c>
      <c r="Q9" s="88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7">
        <f>SUM(G10:P10)</f>
        <v>261297468.43000001</v>
      </c>
    </row>
    <row r="11" spans="1:17" ht="28.5" hidden="1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7">
        <f>SUM(G11:P11)</f>
        <v>193718423.21000001</v>
      </c>
    </row>
    <row r="12" spans="1:17" hidden="1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7">
        <f t="shared" ref="Q12:Q75" si="0">SUM(G12:P12)</f>
        <v>193718423.21000001</v>
      </c>
    </row>
    <row r="13" spans="1:17" hidden="1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7">
        <f t="shared" si="0"/>
        <v>0</v>
      </c>
    </row>
    <row r="14" spans="1:17" ht="28.5" hidden="1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7">
        <f t="shared" si="0"/>
        <v>64945412.490000002</v>
      </c>
    </row>
    <row r="15" spans="1:17" hidden="1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7">
        <f t="shared" si="0"/>
        <v>85500</v>
      </c>
    </row>
    <row r="16" spans="1:17" ht="28.5" hidden="1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7">
        <f t="shared" si="0"/>
        <v>0</v>
      </c>
    </row>
    <row r="17" spans="1:17" hidden="1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7">
        <f t="shared" si="0"/>
        <v>11865433.34</v>
      </c>
    </row>
    <row r="18" spans="1:17" ht="22.5" hidden="1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7">
        <f t="shared" si="0"/>
        <v>52994479.149999999</v>
      </c>
    </row>
    <row r="19" spans="1:17" hidden="1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7">
        <f t="shared" si="0"/>
        <v>90000</v>
      </c>
    </row>
    <row r="20" spans="1:17" hidden="1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7">
        <f t="shared" si="0"/>
        <v>90000</v>
      </c>
    </row>
    <row r="21" spans="1:17" hidden="1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7">
        <f t="shared" si="0"/>
        <v>2543632.73</v>
      </c>
    </row>
    <row r="22" spans="1:17" ht="28.5" hidden="1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7">
        <f t="shared" si="0"/>
        <v>1564750</v>
      </c>
    </row>
    <row r="23" spans="1:17" ht="28.5" hidden="1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7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7">
        <f t="shared" si="0"/>
        <v>20078293.509999998</v>
      </c>
    </row>
    <row r="25" spans="1:17" hidden="1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7">
        <f t="shared" si="0"/>
        <v>20078293.509999998</v>
      </c>
    </row>
    <row r="26" spans="1:17" ht="28.5" hidden="1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7">
        <f t="shared" si="0"/>
        <v>2492178.8600000003</v>
      </c>
    </row>
    <row r="27" spans="1:17" ht="28.5" hidden="1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7">
        <f t="shared" si="0"/>
        <v>1500000</v>
      </c>
    </row>
    <row r="28" spans="1:17" ht="28.5" hidden="1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7">
        <f t="shared" si="0"/>
        <v>16067614.66</v>
      </c>
    </row>
    <row r="29" spans="1:17" ht="42.75" hidden="1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7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7">
        <f t="shared" si="0"/>
        <v>0</v>
      </c>
    </row>
    <row r="31" spans="1:17" hidden="1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7">
        <f t="shared" si="0"/>
        <v>0</v>
      </c>
    </row>
    <row r="32" spans="1:17" ht="28.5" hidden="1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7">
        <f t="shared" si="0"/>
        <v>0</v>
      </c>
    </row>
    <row r="33" spans="1:20" ht="28.5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7">
        <f t="shared" si="0"/>
        <v>35000</v>
      </c>
    </row>
    <row r="34" spans="1:20" ht="28.5" hidden="1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7">
        <f t="shared" si="0"/>
        <v>35000</v>
      </c>
    </row>
    <row r="35" spans="1:20" hidden="1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7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7">
        <f t="shared" si="0"/>
        <v>39372554.119999997</v>
      </c>
    </row>
    <row r="37" spans="1:20" ht="28.5" hidden="1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7">
        <f t="shared" si="0"/>
        <v>18291893.100000001</v>
      </c>
    </row>
    <row r="38" spans="1:20" ht="28.5" hidden="1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7">
        <f t="shared" si="0"/>
        <v>18291893.100000001</v>
      </c>
    </row>
    <row r="39" spans="1:20" ht="28.5" hidden="1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7">
        <f t="shared" si="0"/>
        <v>18377605.41</v>
      </c>
    </row>
    <row r="40" spans="1:20" ht="28.5" hidden="1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7">
        <f t="shared" si="0"/>
        <v>18377605.41</v>
      </c>
    </row>
    <row r="41" spans="1:20" ht="28.5" hidden="1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7">
        <f t="shared" si="0"/>
        <v>2703055.61</v>
      </c>
    </row>
    <row r="42" spans="1:20" ht="15" hidden="1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7">
        <f>SUM(G42:P42)</f>
        <v>2703055.61</v>
      </c>
    </row>
    <row r="43" spans="1:20" s="21" customFormat="1" ht="30" x14ac:dyDescent="0.2">
      <c r="A43" s="18">
        <v>2.2000000000000002</v>
      </c>
      <c r="B43" s="18" t="s">
        <v>31</v>
      </c>
      <c r="C43" s="61">
        <v>1999999</v>
      </c>
      <c r="D43" s="61">
        <f>+D70</f>
        <v>5000000</v>
      </c>
      <c r="E43" s="62">
        <f>+E44+E55+E60+E65+E70+E81+E88+E97+E106</f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8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7">
        <f>SUM(G44:P44)</f>
        <v>19061585.539999999</v>
      </c>
    </row>
    <row r="45" spans="1:20" hidden="1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7">
        <f t="shared" si="0"/>
        <v>2550704.2599999998</v>
      </c>
    </row>
    <row r="46" spans="1:20" hidden="1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7">
        <f t="shared" si="0"/>
        <v>2550704.2599999998</v>
      </c>
      <c r="T46" s="54"/>
    </row>
    <row r="47" spans="1:20" ht="28.5" hidden="1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7">
        <f>SUM(G47:P47)</f>
        <v>3991785.33</v>
      </c>
    </row>
    <row r="48" spans="1:20" ht="28.5" hidden="1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7">
        <f t="shared" si="0"/>
        <v>3991786.33</v>
      </c>
    </row>
    <row r="49" spans="1:17" ht="15" hidden="1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7">
        <f t="shared" si="0"/>
        <v>11057260.130000001</v>
      </c>
    </row>
    <row r="50" spans="1:17" hidden="1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7">
        <f t="shared" si="0"/>
        <v>11057260.130000001</v>
      </c>
    </row>
    <row r="51" spans="1:17" hidden="1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7">
        <f t="shared" si="0"/>
        <v>1306435</v>
      </c>
    </row>
    <row r="52" spans="1:17" hidden="1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7">
        <f t="shared" si="0"/>
        <v>1306435</v>
      </c>
    </row>
    <row r="53" spans="1:17" hidden="1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7">
        <f t="shared" si="0"/>
        <v>155400</v>
      </c>
    </row>
    <row r="54" spans="1:17" hidden="1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7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7">
        <f t="shared" si="0"/>
        <v>5342105.8500000006</v>
      </c>
    </row>
    <row r="56" spans="1:17" hidden="1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7">
        <f t="shared" si="0"/>
        <v>4392891.4300000006</v>
      </c>
    </row>
    <row r="57" spans="1:17" hidden="1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7">
        <f t="shared" si="0"/>
        <v>4392891.4300000006</v>
      </c>
    </row>
    <row r="58" spans="1:17" ht="28.5" hidden="1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7">
        <f t="shared" si="0"/>
        <v>949214.42</v>
      </c>
    </row>
    <row r="59" spans="1:17" ht="28.5" hidden="1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7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7">
        <f t="shared" si="0"/>
        <v>908731.9</v>
      </c>
    </row>
    <row r="61" spans="1:17" hidden="1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7">
        <f t="shared" si="0"/>
        <v>842837.5</v>
      </c>
    </row>
    <row r="62" spans="1:17" hidden="1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7">
        <f t="shared" si="0"/>
        <v>842837.5</v>
      </c>
    </row>
    <row r="63" spans="1:17" hidden="1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7">
        <f t="shared" si="0"/>
        <v>65894.399999999994</v>
      </c>
    </row>
    <row r="64" spans="1:17" hidden="1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7">
        <f t="shared" si="0"/>
        <v>65894.399999999994</v>
      </c>
    </row>
    <row r="65" spans="1:17" ht="28.5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7">
        <f t="shared" si="0"/>
        <v>684063</v>
      </c>
    </row>
    <row r="66" spans="1:17" ht="28.5" hidden="1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7">
        <f t="shared" si="0"/>
        <v>84063</v>
      </c>
    </row>
    <row r="67" spans="1:17" ht="28.5" hidden="1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7">
        <f t="shared" si="0"/>
        <v>84063</v>
      </c>
    </row>
    <row r="68" spans="1:17" hidden="1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7">
        <f t="shared" si="0"/>
        <v>600000</v>
      </c>
    </row>
    <row r="69" spans="1:17" hidden="1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7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7">
        <f t="shared" si="0"/>
        <v>12283458.603</v>
      </c>
    </row>
    <row r="71" spans="1:17" ht="28.5" hidden="1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7">
        <f t="shared" si="0"/>
        <v>4950658.6030000001</v>
      </c>
    </row>
    <row r="72" spans="1:17" ht="28.5" hidden="1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7">
        <f>SUM(G72:P72)</f>
        <v>4950658.5990000004</v>
      </c>
    </row>
    <row r="73" spans="1:17" hidden="1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7">
        <f t="shared" si="0"/>
        <v>0</v>
      </c>
    </row>
    <row r="74" spans="1:17" ht="28.5" hidden="1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7">
        <f t="shared" si="0"/>
        <v>0</v>
      </c>
    </row>
    <row r="75" spans="1:17" ht="42.75" hidden="1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7">
        <f t="shared" si="0"/>
        <v>6624800</v>
      </c>
    </row>
    <row r="76" spans="1:17" ht="42.75" hidden="1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7">
        <f t="shared" ref="Q76:Q128" si="2">SUM(G76:P76)</f>
        <v>6624800</v>
      </c>
    </row>
    <row r="77" spans="1:17" hidden="1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7">
        <f t="shared" si="2"/>
        <v>554600</v>
      </c>
    </row>
    <row r="78" spans="1:17" ht="42.75" hidden="1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7">
        <f t="shared" si="2"/>
        <v>554600</v>
      </c>
    </row>
    <row r="79" spans="1:17" hidden="1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7">
        <f t="shared" si="2"/>
        <v>0</v>
      </c>
    </row>
    <row r="80" spans="1:17" ht="12.75" hidden="1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7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7">
        <f t="shared" si="2"/>
        <v>5686335.4100000001</v>
      </c>
    </row>
    <row r="82" spans="1:17" ht="12.75" hidden="1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7">
        <f t="shared" si="2"/>
        <v>2673520.7000000002</v>
      </c>
    </row>
    <row r="83" spans="1:17" ht="12.75" hidden="1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7">
        <f t="shared" si="2"/>
        <v>2673520.7000000002</v>
      </c>
    </row>
    <row r="84" spans="1:17" ht="12.75" hidden="1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7">
        <f t="shared" si="2"/>
        <v>585249.74</v>
      </c>
    </row>
    <row r="85" spans="1:17" hidden="1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7">
        <f t="shared" si="2"/>
        <v>585249.74</v>
      </c>
    </row>
    <row r="86" spans="1:17" hidden="1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7">
        <f t="shared" si="2"/>
        <v>2427564.9700000002</v>
      </c>
    </row>
    <row r="87" spans="1:17" hidden="1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7">
        <f t="shared" si="2"/>
        <v>2427564.9700000002</v>
      </c>
    </row>
    <row r="88" spans="1:17" ht="85.5" x14ac:dyDescent="0.2">
      <c r="A88" s="8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7">
        <f t="shared" si="2"/>
        <v>3167569.2399999998</v>
      </c>
    </row>
    <row r="89" spans="1:17" ht="42.75" hidden="1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7">
        <f t="shared" si="2"/>
        <v>1721817.1</v>
      </c>
    </row>
    <row r="90" spans="1:17" ht="42.75" hidden="1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7">
        <f t="shared" si="2"/>
        <v>1085631.99</v>
      </c>
    </row>
    <row r="91" spans="1:17" ht="28.5" hidden="1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7">
        <f t="shared" si="2"/>
        <v>636185.11</v>
      </c>
    </row>
    <row r="92" spans="1:17" ht="12.75" hidden="1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7">
        <f t="shared" si="2"/>
        <v>0</v>
      </c>
    </row>
    <row r="93" spans="1:17" ht="28.5" hidden="1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7">
        <f t="shared" si="2"/>
        <v>1445752.1400000001</v>
      </c>
    </row>
    <row r="94" spans="1:17" ht="42.75" hidden="1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7">
        <f t="shared" si="2"/>
        <v>0</v>
      </c>
    </row>
    <row r="95" spans="1:17" ht="42.75" hidden="1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7">
        <f t="shared" si="2"/>
        <v>600348.12</v>
      </c>
    </row>
    <row r="96" spans="1:17" ht="42.75" hidden="1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7">
        <f t="shared" si="2"/>
        <v>845404.02</v>
      </c>
    </row>
    <row r="97" spans="1:17" ht="57" x14ac:dyDescent="0.2">
      <c r="A97" s="8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7">
        <f t="shared" si="2"/>
        <v>5160298.42</v>
      </c>
    </row>
    <row r="98" spans="1:17" ht="12.75" hidden="1" customHeight="1" x14ac:dyDescent="0.2">
      <c r="A98" s="8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7">
        <f t="shared" si="2"/>
        <v>0</v>
      </c>
    </row>
    <row r="99" spans="1:17" ht="12.75" hidden="1" customHeight="1" x14ac:dyDescent="0.2">
      <c r="A99" s="8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7">
        <f t="shared" si="2"/>
        <v>0</v>
      </c>
    </row>
    <row r="100" spans="1:17" ht="42.75" hidden="1" x14ac:dyDescent="0.2">
      <c r="A100" s="8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7">
        <f t="shared" si="2"/>
        <v>547809.1</v>
      </c>
    </row>
    <row r="101" spans="1:17" hidden="1" x14ac:dyDescent="0.2">
      <c r="A101" s="8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7">
        <f t="shared" si="2"/>
        <v>547809.1</v>
      </c>
    </row>
    <row r="102" spans="1:17" ht="12.75" hidden="1" customHeight="1" x14ac:dyDescent="0.2">
      <c r="A102" s="8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7">
        <f t="shared" si="2"/>
        <v>4612489.32</v>
      </c>
    </row>
    <row r="103" spans="1:17" ht="12.75" hidden="1" customHeight="1" x14ac:dyDescent="0.2">
      <c r="A103" s="8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7">
        <f t="shared" si="2"/>
        <v>43660</v>
      </c>
    </row>
    <row r="104" spans="1:17" hidden="1" x14ac:dyDescent="0.2">
      <c r="A104" s="8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7">
        <f t="shared" si="2"/>
        <v>2515759.52</v>
      </c>
    </row>
    <row r="105" spans="1:17" ht="28.5" hidden="1" x14ac:dyDescent="0.2">
      <c r="A105" s="8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7">
        <f t="shared" si="2"/>
        <v>2053069.8</v>
      </c>
    </row>
    <row r="106" spans="1:17" ht="28.5" x14ac:dyDescent="0.2">
      <c r="A106" s="8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7">
        <f t="shared" si="2"/>
        <v>336757</v>
      </c>
    </row>
    <row r="107" spans="1:17" ht="28.5" hidden="1" x14ac:dyDescent="0.2">
      <c r="A107" s="8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7">
        <f t="shared" si="2"/>
        <v>471740</v>
      </c>
    </row>
    <row r="108" spans="1:17" ht="28.5" hidden="1" x14ac:dyDescent="0.2">
      <c r="A108" s="8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7">
        <f t="shared" si="2"/>
        <v>300000</v>
      </c>
    </row>
    <row r="109" spans="1:17" hidden="1" x14ac:dyDescent="0.2">
      <c r="A109" s="8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7">
        <f t="shared" si="2"/>
        <v>208497</v>
      </c>
    </row>
    <row r="110" spans="1:17" hidden="1" x14ac:dyDescent="0.2">
      <c r="A110" s="8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7">
        <f t="shared" si="2"/>
        <v>208497</v>
      </c>
    </row>
    <row r="111" spans="1:17" s="21" customFormat="1" ht="30" x14ac:dyDescent="0.2">
      <c r="A111" s="18">
        <v>2.2999999999999998</v>
      </c>
      <c r="B111" s="18" t="s">
        <v>34</v>
      </c>
      <c r="C111" s="61"/>
      <c r="D111" s="61">
        <f>+D151+D162</f>
        <v>29004000</v>
      </c>
      <c r="E111" s="62">
        <f>+E112+E133+E136+E141+E151+E162</f>
        <v>21600000</v>
      </c>
      <c r="F111" s="62">
        <f>+F112+F136+F141+F162</f>
        <v>5000000</v>
      </c>
      <c r="G111" s="19">
        <v>0</v>
      </c>
      <c r="H111" s="19">
        <f>+H151+H162</f>
        <v>1347726.1500000001</v>
      </c>
      <c r="I111" s="20">
        <f>+I112+I141+I151+I162</f>
        <v>794540.53</v>
      </c>
      <c r="J111" s="20">
        <f>+J162</f>
        <v>637653.66</v>
      </c>
      <c r="K111" s="20">
        <f>+K112+K151+K162</f>
        <v>4075228.7</v>
      </c>
      <c r="L111" s="20">
        <f>+L112+L141+L151+L162</f>
        <v>3101852.83</v>
      </c>
      <c r="M111" s="20">
        <f>+M141+M151+M162</f>
        <v>562613</v>
      </c>
      <c r="N111" s="20">
        <f>+N112+N151+N162</f>
        <v>4648595.5599999996</v>
      </c>
      <c r="O111" s="20">
        <f>+O112+O133+O162</f>
        <v>844735.21</v>
      </c>
      <c r="P111" s="20">
        <f>+P112+P151+P162</f>
        <v>1732180.61</v>
      </c>
      <c r="Q111" s="88">
        <f>SUM(G111:P111)</f>
        <v>17745126.25</v>
      </c>
    </row>
    <row r="112" spans="1:17" ht="12.75" customHeight="1" x14ac:dyDescent="0.2">
      <c r="A112" s="1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7">
        <f t="shared" si="2"/>
        <v>649328.19999999995</v>
      </c>
    </row>
    <row r="113" spans="1:17" ht="12.75" hidden="1" customHeight="1" x14ac:dyDescent="0.2">
      <c r="A113" s="1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7">
        <f t="shared" si="2"/>
        <v>649328.19999999995</v>
      </c>
    </row>
    <row r="114" spans="1:17" ht="28.5" hidden="1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7">
        <f t="shared" si="2"/>
        <v>649328.19999999995</v>
      </c>
    </row>
    <row r="115" spans="1:17" ht="28.5" hidden="1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7">
        <f t="shared" si="2"/>
        <v>0</v>
      </c>
    </row>
    <row r="116" spans="1:17" ht="12.75" hidden="1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7">
        <f t="shared" si="2"/>
        <v>0</v>
      </c>
    </row>
    <row r="117" spans="1:17" ht="12.75" hidden="1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7">
        <f t="shared" si="2"/>
        <v>1716392.6</v>
      </c>
    </row>
    <row r="118" spans="1:17" ht="12.75" hidden="1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7">
        <f t="shared" si="2"/>
        <v>733694.5</v>
      </c>
    </row>
    <row r="119" spans="1:17" ht="12.75" hidden="1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7">
        <f t="shared" si="2"/>
        <v>733694.5</v>
      </c>
    </row>
    <row r="120" spans="1:17" ht="12.75" hidden="1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7">
        <f t="shared" si="2"/>
        <v>982698.1</v>
      </c>
    </row>
    <row r="121" spans="1:17" ht="12.75" hidden="1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7">
        <f t="shared" si="2"/>
        <v>982698.1</v>
      </c>
    </row>
    <row r="122" spans="1:17" ht="12.75" hidden="1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7">
        <f t="shared" si="2"/>
        <v>13570</v>
      </c>
    </row>
    <row r="123" spans="1:17" ht="12.75" hidden="1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7">
        <f t="shared" si="2"/>
        <v>13570</v>
      </c>
    </row>
    <row r="124" spans="1:17" ht="12.75" hidden="1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7">
        <f t="shared" si="2"/>
        <v>13570</v>
      </c>
    </row>
    <row r="125" spans="1:17" hidden="1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7">
        <f t="shared" si="2"/>
        <v>0</v>
      </c>
    </row>
    <row r="126" spans="1:17" hidden="1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7">
        <f t="shared" si="2"/>
        <v>0</v>
      </c>
    </row>
    <row r="127" spans="1:17" hidden="1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7">
        <f t="shared" si="2"/>
        <v>0</v>
      </c>
    </row>
    <row r="128" spans="1:17" ht="15" hidden="1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7">
        <f t="shared" si="2"/>
        <v>0</v>
      </c>
    </row>
    <row r="129" spans="1:17" hidden="1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7">
        <f>SUM(G129:P129)</f>
        <v>0</v>
      </c>
    </row>
    <row r="130" spans="1:17" ht="15" hidden="1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7">
        <f t="shared" ref="Q130:Q193" si="3">SUM(G130:P130)</f>
        <v>0</v>
      </c>
    </row>
    <row r="131" spans="1:17" ht="15" hidden="1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7">
        <f t="shared" si="3"/>
        <v>0</v>
      </c>
    </row>
    <row r="132" spans="1:17" ht="15" hidden="1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7">
        <f t="shared" si="3"/>
        <v>0</v>
      </c>
    </row>
    <row r="133" spans="1:17" ht="15" customHeight="1" x14ac:dyDescent="0.2">
      <c r="A133" s="8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7">
        <f t="shared" si="3"/>
        <v>86763.12</v>
      </c>
    </row>
    <row r="134" spans="1:17" ht="15" hidden="1" customHeight="1" x14ac:dyDescent="0.2">
      <c r="A134" s="8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7">
        <f t="shared" si="3"/>
        <v>86763.12</v>
      </c>
    </row>
    <row r="135" spans="1:17" ht="15" hidden="1" customHeight="1" x14ac:dyDescent="0.2">
      <c r="A135" s="8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7">
        <f t="shared" si="3"/>
        <v>86763.12</v>
      </c>
    </row>
    <row r="136" spans="1:17" ht="15" customHeight="1" x14ac:dyDescent="0.2">
      <c r="A136" s="89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7">
        <f t="shared" si="3"/>
        <v>0</v>
      </c>
    </row>
    <row r="137" spans="1:17" ht="15" hidden="1" customHeight="1" x14ac:dyDescent="0.2">
      <c r="A137" s="8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7">
        <f t="shared" si="3"/>
        <v>104312</v>
      </c>
    </row>
    <row r="138" spans="1:17" ht="15" hidden="1" customHeight="1" x14ac:dyDescent="0.2">
      <c r="A138" s="89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7">
        <f t="shared" si="3"/>
        <v>104312</v>
      </c>
    </row>
    <row r="139" spans="1:17" ht="15" hidden="1" customHeight="1" x14ac:dyDescent="0.2">
      <c r="A139" s="89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7">
        <f t="shared" si="3"/>
        <v>104312</v>
      </c>
    </row>
    <row r="140" spans="1:17" ht="15" hidden="1" customHeight="1" x14ac:dyDescent="0.2">
      <c r="A140" s="89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7">
        <f t="shared" si="3"/>
        <v>0</v>
      </c>
    </row>
    <row r="141" spans="1:17" ht="42.75" x14ac:dyDescent="0.2">
      <c r="A141" s="89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7">
        <f t="shared" si="3"/>
        <v>431838.39999999997</v>
      </c>
    </row>
    <row r="142" spans="1:17" ht="15" hidden="1" customHeight="1" x14ac:dyDescent="0.2">
      <c r="A142" s="89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7">
        <f t="shared" si="3"/>
        <v>91179.4</v>
      </c>
    </row>
    <row r="143" spans="1:17" ht="15" hidden="1" customHeight="1" x14ac:dyDescent="0.2">
      <c r="A143" s="89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7">
        <f t="shared" si="3"/>
        <v>26179.4</v>
      </c>
    </row>
    <row r="144" spans="1:17" ht="15" hidden="1" customHeight="1" x14ac:dyDescent="0.2">
      <c r="A144" s="89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7">
        <f t="shared" si="3"/>
        <v>65000</v>
      </c>
    </row>
    <row r="145" spans="1:17" ht="15" hidden="1" customHeight="1" x14ac:dyDescent="0.2">
      <c r="A145" s="89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7">
        <f t="shared" si="3"/>
        <v>52200.84</v>
      </c>
    </row>
    <row r="146" spans="1:17" ht="15" hidden="1" customHeight="1" x14ac:dyDescent="0.2">
      <c r="A146" s="89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7">
        <f t="shared" si="3"/>
        <v>0</v>
      </c>
    </row>
    <row r="147" spans="1:17" hidden="1" x14ac:dyDescent="0.2">
      <c r="A147" s="89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7">
        <f t="shared" si="3"/>
        <v>52200.84</v>
      </c>
    </row>
    <row r="148" spans="1:17" ht="28.5" hidden="1" x14ac:dyDescent="0.2">
      <c r="A148" s="89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7">
        <f t="shared" si="3"/>
        <v>288458.15999999997</v>
      </c>
    </row>
    <row r="149" spans="1:17" hidden="1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7">
        <f t="shared" si="3"/>
        <v>239576.55</v>
      </c>
    </row>
    <row r="150" spans="1:17" hidden="1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7">
        <f t="shared" si="3"/>
        <v>48881.7</v>
      </c>
    </row>
    <row r="151" spans="1:17" ht="57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7">
        <f t="shared" si="3"/>
        <v>8966746.7599999998</v>
      </c>
    </row>
    <row r="152" spans="1:17" hidden="1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7">
        <f t="shared" si="3"/>
        <v>8687277.0199999996</v>
      </c>
    </row>
    <row r="153" spans="1:17" hidden="1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7">
        <f t="shared" si="3"/>
        <v>8000000</v>
      </c>
    </row>
    <row r="154" spans="1:17" hidden="1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7">
        <f t="shared" si="3"/>
        <v>638849.82000000007</v>
      </c>
    </row>
    <row r="155" spans="1:17" hidden="1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7">
        <f t="shared" si="3"/>
        <v>0</v>
      </c>
    </row>
    <row r="156" spans="1:17" hidden="1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7">
        <f t="shared" si="3"/>
        <v>48427.199999999997</v>
      </c>
    </row>
    <row r="157" spans="1:17" ht="28.5" hidden="1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7">
        <f t="shared" si="3"/>
        <v>279469.74</v>
      </c>
    </row>
    <row r="158" spans="1:17" hidden="1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7">
        <f t="shared" si="3"/>
        <v>0</v>
      </c>
    </row>
    <row r="159" spans="1:17" s="30" customFormat="1" ht="25.5" hidden="1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7">
        <f t="shared" si="3"/>
        <v>0</v>
      </c>
    </row>
    <row r="160" spans="1:17" s="30" customFormat="1" ht="42.75" hidden="1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7">
        <f t="shared" si="3"/>
        <v>262374.53999999998</v>
      </c>
    </row>
    <row r="161" spans="1:17" s="30" customFormat="1" ht="28.5" hidden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7">
        <f t="shared" si="3"/>
        <v>17095.2</v>
      </c>
    </row>
    <row r="162" spans="1:17" s="30" customFormat="1" ht="28.5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7">
        <f t="shared" si="3"/>
        <v>7610449.7700000005</v>
      </c>
    </row>
    <row r="163" spans="1:17" s="30" customFormat="1" ht="28.5" hidden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7">
        <f t="shared" si="3"/>
        <v>452231.23</v>
      </c>
    </row>
    <row r="164" spans="1:17" s="30" customFormat="1" ht="28.5" hidden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7">
        <f t="shared" si="3"/>
        <v>452231.23</v>
      </c>
    </row>
    <row r="165" spans="1:17" s="30" customFormat="1" ht="57" hidden="1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7">
        <f t="shared" si="3"/>
        <v>4263304.5900000008</v>
      </c>
    </row>
    <row r="166" spans="1:17" s="30" customFormat="1" ht="42.75" hidden="1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7">
        <f>SUM(G166:P166)</f>
        <v>3939985.7100000004</v>
      </c>
    </row>
    <row r="167" spans="1:17" s="30" customFormat="1" ht="28.5" hidden="1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7">
        <f t="shared" si="3"/>
        <v>323318.88</v>
      </c>
    </row>
    <row r="168" spans="1:17" s="30" customFormat="1" ht="28.5" hidden="1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7">
        <f t="shared" si="3"/>
        <v>560654.36</v>
      </c>
    </row>
    <row r="169" spans="1:17" s="30" customFormat="1" ht="28.5" hidden="1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7">
        <f t="shared" si="3"/>
        <v>560654.36</v>
      </c>
    </row>
    <row r="170" spans="1:17" s="30" customFormat="1" ht="42.75" hidden="1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7">
        <f t="shared" si="3"/>
        <v>0</v>
      </c>
    </row>
    <row r="171" spans="1:17" s="30" customFormat="1" ht="42.75" hidden="1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7">
        <f t="shared" si="3"/>
        <v>0</v>
      </c>
    </row>
    <row r="172" spans="1:17" s="30" customFormat="1" hidden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7">
        <f t="shared" si="3"/>
        <v>199243</v>
      </c>
    </row>
    <row r="173" spans="1:17" s="30" customFormat="1" hidden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7">
        <f t="shared" si="3"/>
        <v>199243</v>
      </c>
    </row>
    <row r="174" spans="1:17" s="30" customFormat="1" hidden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7">
        <f t="shared" si="3"/>
        <v>844968.61</v>
      </c>
    </row>
    <row r="175" spans="1:17" s="30" customFormat="1" hidden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7">
        <f t="shared" si="3"/>
        <v>844968.61</v>
      </c>
    </row>
    <row r="176" spans="1:17" s="30" customFormat="1" ht="28.5" hidden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7">
        <f t="shared" si="3"/>
        <v>719287.04</v>
      </c>
    </row>
    <row r="177" spans="1:17" s="30" customFormat="1" hidden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7">
        <f t="shared" si="3"/>
        <v>667487.99</v>
      </c>
    </row>
    <row r="178" spans="1:17" s="30" customFormat="1" hidden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7">
        <f t="shared" si="3"/>
        <v>99279.3</v>
      </c>
    </row>
    <row r="179" spans="1:17" s="30" customFormat="1" ht="42.75" hidden="1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7">
        <f t="shared" si="3"/>
        <v>375059.12</v>
      </c>
    </row>
    <row r="180" spans="1:17" s="30" customFormat="1" ht="28.5" hidden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7">
        <f t="shared" si="3"/>
        <v>90795.94</v>
      </c>
    </row>
    <row r="181" spans="1:17" s="30" customFormat="1" ht="28.5" hidden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7">
        <f t="shared" si="3"/>
        <v>284263.18</v>
      </c>
    </row>
    <row r="182" spans="1:17" s="21" customFormat="1" ht="30" x14ac:dyDescent="0.2">
      <c r="A182" s="18">
        <v>2.4</v>
      </c>
      <c r="B182" s="18" t="s">
        <v>406</v>
      </c>
      <c r="C182" s="55">
        <v>0</v>
      </c>
      <c r="D182" s="61">
        <f>SUM(D183:D193)</f>
        <v>0</v>
      </c>
      <c r="E182" s="61">
        <f>+E183+E193</f>
        <v>4220000</v>
      </c>
      <c r="F182" s="61">
        <f t="shared" ref="F182:O182" si="4">SUM(F183:F193)</f>
        <v>0</v>
      </c>
      <c r="G182" s="61">
        <f t="shared" si="4"/>
        <v>0</v>
      </c>
      <c r="H182" s="61">
        <f t="shared" ref="H182:N182" si="5">+H183</f>
        <v>25000</v>
      </c>
      <c r="I182" s="61">
        <f t="shared" si="5"/>
        <v>276211.90000000002</v>
      </c>
      <c r="J182" s="61">
        <f t="shared" si="5"/>
        <v>60000</v>
      </c>
      <c r="K182" s="61">
        <f t="shared" si="5"/>
        <v>413000.55</v>
      </c>
      <c r="L182" s="61">
        <f t="shared" si="5"/>
        <v>233099.4</v>
      </c>
      <c r="M182" s="61">
        <f t="shared" si="5"/>
        <v>483119.62</v>
      </c>
      <c r="N182" s="61">
        <f t="shared" si="5"/>
        <v>302200</v>
      </c>
      <c r="O182" s="61">
        <f t="shared" si="4"/>
        <v>0</v>
      </c>
      <c r="P182" s="61">
        <f>+P183</f>
        <v>330750.01</v>
      </c>
      <c r="Q182" s="88">
        <f t="shared" si="3"/>
        <v>2123381.48</v>
      </c>
    </row>
    <row r="183" spans="1:17" s="30" customFormat="1" ht="42.7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7">
        <f t="shared" si="3"/>
        <v>2123381.48</v>
      </c>
    </row>
    <row r="184" spans="1:17" s="30" customFormat="1" ht="28.5" hidden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7">
        <f t="shared" si="3"/>
        <v>60000</v>
      </c>
    </row>
    <row r="185" spans="1:17" s="30" customFormat="1" ht="42.75" hidden="1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7">
        <f t="shared" si="3"/>
        <v>60000</v>
      </c>
    </row>
    <row r="186" spans="1:17" s="30" customFormat="1" ht="28.5" hidden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7">
        <f t="shared" si="3"/>
        <v>350000</v>
      </c>
    </row>
    <row r="187" spans="1:17" s="30" customFormat="1" ht="28.5" hidden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7">
        <f t="shared" si="3"/>
        <v>350000</v>
      </c>
    </row>
    <row r="188" spans="1:17" s="30" customFormat="1" hidden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7">
        <f t="shared" si="3"/>
        <v>1534706.26</v>
      </c>
    </row>
    <row r="189" spans="1:17" s="30" customFormat="1" hidden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7">
        <f t="shared" si="3"/>
        <v>1349535.12</v>
      </c>
    </row>
    <row r="190" spans="1:17" s="30" customFormat="1" hidden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7">
        <f t="shared" si="3"/>
        <v>185171.14</v>
      </c>
    </row>
    <row r="191" spans="1:17" s="30" customFormat="1" ht="42.75" hidden="1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7">
        <f t="shared" si="3"/>
        <v>178675.22000000003</v>
      </c>
    </row>
    <row r="192" spans="1:17" s="30" customFormat="1" ht="42.75" hidden="1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7">
        <f t="shared" si="3"/>
        <v>178675.22000000003</v>
      </c>
    </row>
    <row r="193" spans="1:17" s="30" customFormat="1" ht="42.7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7">
        <f t="shared" si="3"/>
        <v>0</v>
      </c>
    </row>
    <row r="194" spans="1:17" s="30" customFormat="1" ht="42.75" hidden="1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7">
        <f t="shared" ref="Q194:Q237" si="6">SUM(G194:P194)</f>
        <v>0</v>
      </c>
    </row>
    <row r="195" spans="1:17" s="30" customFormat="1" ht="42.75" hidden="1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7">
        <f t="shared" si="6"/>
        <v>0</v>
      </c>
    </row>
    <row r="196" spans="1:17" s="30" customFormat="1" ht="42.75" hidden="1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7">
        <f t="shared" si="6"/>
        <v>0</v>
      </c>
    </row>
    <row r="197" spans="1:17" s="21" customFormat="1" ht="45" x14ac:dyDescent="0.2">
      <c r="A197" s="18">
        <v>2.6</v>
      </c>
      <c r="B197" s="18" t="s">
        <v>407</v>
      </c>
      <c r="C197" s="61"/>
      <c r="D197" s="61">
        <f>+D198</f>
        <v>11736480</v>
      </c>
      <c r="E197" s="61">
        <f>+E198+E207+E213+E218+E232+E235</f>
        <v>29721180</v>
      </c>
      <c r="F197" s="61">
        <f>+F198+F207+F210+F213+F229+F232+F235</f>
        <v>10636339.119999999</v>
      </c>
      <c r="G197" s="61">
        <f>SUM(G198:G235)</f>
        <v>0</v>
      </c>
      <c r="H197" s="61">
        <f>+H198</f>
        <v>15849.48</v>
      </c>
      <c r="I197" s="61">
        <f>+I198+I210+I229</f>
        <v>2202149.42</v>
      </c>
      <c r="J197" s="61">
        <f t="shared" ref="J197:P197" si="7">SUM(J198:J235)</f>
        <v>0</v>
      </c>
      <c r="K197" s="61">
        <f>+K218</f>
        <v>336300</v>
      </c>
      <c r="L197" s="61">
        <f>+L198+L207+L213+L218+L235</f>
        <v>9281923.8600000013</v>
      </c>
      <c r="M197" s="61">
        <f>+M198+M218</f>
        <v>1492559.23</v>
      </c>
      <c r="N197" s="61">
        <f>+N218</f>
        <v>1144000</v>
      </c>
      <c r="O197" s="61">
        <f>+O218</f>
        <v>8785.1</v>
      </c>
      <c r="P197" s="61">
        <f t="shared" si="7"/>
        <v>0</v>
      </c>
      <c r="Q197" s="88">
        <f t="shared" si="6"/>
        <v>14481567.090000002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7">
        <f t="shared" si="6"/>
        <v>10413461.029999999</v>
      </c>
    </row>
    <row r="199" spans="1:17" s="30" customFormat="1" ht="28.5" hidden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7">
        <f t="shared" si="6"/>
        <v>3038338.8800000004</v>
      </c>
    </row>
    <row r="200" spans="1:17" s="30" customFormat="1" ht="28.5" hidden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7">
        <f t="shared" si="6"/>
        <v>3038338.8800000004</v>
      </c>
    </row>
    <row r="201" spans="1:17" s="30" customFormat="1" hidden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7">
        <f t="shared" si="6"/>
        <v>1123950</v>
      </c>
    </row>
    <row r="202" spans="1:17" s="30" customFormat="1" hidden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7">
        <f t="shared" si="6"/>
        <v>1123950</v>
      </c>
    </row>
    <row r="203" spans="1:17" s="30" customFormat="1" ht="28.5" hidden="1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7">
        <f t="shared" si="6"/>
        <v>6064784.3399999999</v>
      </c>
    </row>
    <row r="204" spans="1:17" s="30" customFormat="1" ht="28.5" hidden="1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7">
        <f t="shared" si="6"/>
        <v>6064814.3399999999</v>
      </c>
    </row>
    <row r="205" spans="1:17" s="30" customFormat="1" hidden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7">
        <f t="shared" si="6"/>
        <v>186387.8</v>
      </c>
    </row>
    <row r="206" spans="1:17" s="30" customFormat="1" hidden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7">
        <f t="shared" si="6"/>
        <v>186387.8</v>
      </c>
    </row>
    <row r="207" spans="1:17" s="30" customFormat="1" ht="57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7">
        <f t="shared" si="6"/>
        <v>66965</v>
      </c>
    </row>
    <row r="208" spans="1:17" s="30" customFormat="1" ht="28.5" hidden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7">
        <f t="shared" si="6"/>
        <v>66965</v>
      </c>
    </row>
    <row r="209" spans="1:25" s="30" customFormat="1" ht="28.5" hidden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7">
        <f t="shared" si="6"/>
        <v>66965</v>
      </c>
    </row>
    <row r="210" spans="1:25" s="30" customFormat="1" ht="42.7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7">
        <f t="shared" si="6"/>
        <v>190120</v>
      </c>
    </row>
    <row r="211" spans="1:25" s="30" customFormat="1" ht="28.5" hidden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7">
        <f t="shared" si="6"/>
        <v>190120</v>
      </c>
    </row>
    <row r="212" spans="1:25" s="30" customFormat="1" ht="28.5" hidden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7">
        <f t="shared" si="6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7">
        <f t="shared" si="6"/>
        <v>126025</v>
      </c>
    </row>
    <row r="214" spans="1:25" s="30" customFormat="1" hidden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7">
        <f t="shared" si="6"/>
        <v>0</v>
      </c>
    </row>
    <row r="215" spans="1:25" s="30" customFormat="1" hidden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7">
        <f t="shared" si="6"/>
        <v>0</v>
      </c>
    </row>
    <row r="216" spans="1:25" s="30" customFormat="1" hidden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7">
        <f t="shared" si="6"/>
        <v>126025</v>
      </c>
    </row>
    <row r="217" spans="1:25" s="30" customFormat="1" hidden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7">
        <f t="shared" si="6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7">
        <f t="shared" si="6"/>
        <v>3019586.44</v>
      </c>
    </row>
    <row r="219" spans="1:25" s="30" customFormat="1" hidden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7">
        <f t="shared" si="6"/>
        <v>64298.2</v>
      </c>
    </row>
    <row r="220" spans="1:25" s="30" customFormat="1" hidden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7">
        <f t="shared" si="6"/>
        <v>64298.2</v>
      </c>
    </row>
    <row r="221" spans="1:25" s="30" customFormat="1" ht="28.5" hidden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7">
        <f t="shared" si="6"/>
        <v>1144000</v>
      </c>
    </row>
    <row r="222" spans="1:25" s="30" customFormat="1" ht="28.5" hidden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7">
        <f t="shared" si="6"/>
        <v>1144000</v>
      </c>
    </row>
    <row r="223" spans="1:25" s="30" customFormat="1" ht="42.75" hidden="1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7">
        <f t="shared" si="6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42.75" hidden="1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7">
        <f t="shared" si="6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ht="28.5" hidden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7">
        <f t="shared" si="6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ht="28.5" hidden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7">
        <f t="shared" si="6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hidden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7">
        <f t="shared" si="6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hidden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7">
        <f t="shared" si="6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ht="28.5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7">
        <f t="shared" si="6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hidden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7">
        <f t="shared" si="6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hidden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7">
        <f t="shared" si="6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7">
        <f t="shared" si="6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ht="28.5" hidden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7">
        <f t="shared" si="6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hidden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7">
        <f t="shared" si="6"/>
        <v>0</v>
      </c>
    </row>
    <row r="235" spans="1:25" s="30" customFormat="1" ht="57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7">
        <f t="shared" si="6"/>
        <v>110649.76</v>
      </c>
    </row>
    <row r="236" spans="1:25" s="30" customFormat="1" ht="42.75" hidden="1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7">
        <f t="shared" si="6"/>
        <v>110649.78</v>
      </c>
    </row>
    <row r="237" spans="1:25" s="30" customFormat="1" ht="42.75" hidden="1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7">
        <f t="shared" si="6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s="21" customFormat="1" ht="42.75" x14ac:dyDescent="0.2">
      <c r="A239" s="90"/>
      <c r="B239" s="90" t="s">
        <v>458</v>
      </c>
      <c r="C239" s="37"/>
      <c r="D239" s="37"/>
      <c r="E239" s="37"/>
      <c r="F239" s="37"/>
      <c r="G239" s="37">
        <f>+G9</f>
        <v>19798829.41</v>
      </c>
      <c r="H239" s="37">
        <f>+H197+H182+H43+H9</f>
        <v>30751402.370000001</v>
      </c>
      <c r="I239" s="37">
        <f>+I197+I182+I111+I43+I9</f>
        <v>45844279.980000004</v>
      </c>
      <c r="J239" s="37">
        <f t="shared" ref="J239:N239" si="8">+J197+J182+J111+J43+J9</f>
        <v>52488626.459999993</v>
      </c>
      <c r="K239" s="37">
        <f t="shared" si="8"/>
        <v>36348675.839999996</v>
      </c>
      <c r="L239" s="37">
        <f t="shared" si="8"/>
        <v>51373481.359999999</v>
      </c>
      <c r="M239" s="37">
        <f t="shared" si="8"/>
        <v>39457076.350000001</v>
      </c>
      <c r="N239" s="37">
        <f t="shared" si="8"/>
        <v>42785614.969999999</v>
      </c>
      <c r="O239" s="37">
        <f>+O197+O111+O182+O43+O9</f>
        <v>44884627.640000001</v>
      </c>
      <c r="P239" s="37">
        <f>+P197+P111+P43+P9</f>
        <v>42524945.479999997</v>
      </c>
      <c r="Q239" s="88"/>
    </row>
  </sheetData>
  <autoFilter ref="A7:Q237"/>
  <mergeCells count="5">
    <mergeCell ref="B1:I1"/>
    <mergeCell ref="B2:I2"/>
    <mergeCell ref="B3:I3"/>
    <mergeCell ref="B4:I4"/>
    <mergeCell ref="B5:I5"/>
  </mergeCells>
  <conditionalFormatting sqref="A10:A42 A112:A158 A44:A110">
    <cfRule type="duplicateValues" dxfId="1" priority="1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2" t="s">
        <v>431</v>
      </c>
      <c r="C1" s="92"/>
      <c r="D1" s="92"/>
      <c r="E1" s="92"/>
      <c r="F1" s="92"/>
      <c r="G1" s="92"/>
      <c r="H1" s="92"/>
      <c r="I1" s="92"/>
      <c r="J1" s="34"/>
    </row>
    <row r="2" spans="1:11" x14ac:dyDescent="0.2">
      <c r="B2" s="91" t="s">
        <v>432</v>
      </c>
      <c r="C2" s="91"/>
      <c r="D2" s="91"/>
      <c r="E2" s="91"/>
      <c r="F2" s="91"/>
      <c r="G2" s="91"/>
      <c r="H2" s="91"/>
      <c r="I2" s="91"/>
      <c r="J2" s="35"/>
    </row>
    <row r="3" spans="1:11" x14ac:dyDescent="0.2">
      <c r="B3" s="91" t="s">
        <v>433</v>
      </c>
      <c r="C3" s="91"/>
      <c r="D3" s="91"/>
      <c r="E3" s="91"/>
      <c r="F3" s="91"/>
      <c r="G3" s="91"/>
      <c r="H3" s="91"/>
      <c r="I3" s="91"/>
      <c r="J3" s="35"/>
    </row>
    <row r="4" spans="1:11" x14ac:dyDescent="0.2">
      <c r="B4" s="91" t="s">
        <v>434</v>
      </c>
      <c r="C4" s="91"/>
      <c r="D4" s="91"/>
      <c r="E4" s="91"/>
      <c r="F4" s="91"/>
      <c r="G4" s="91"/>
      <c r="H4" s="91"/>
      <c r="I4" s="91"/>
      <c r="J4" s="35"/>
    </row>
    <row r="5" spans="1:11" x14ac:dyDescent="0.2">
      <c r="B5" s="91" t="s">
        <v>435</v>
      </c>
      <c r="C5" s="91"/>
      <c r="D5" s="91"/>
      <c r="E5" s="91"/>
      <c r="F5" s="91"/>
      <c r="G5" s="91"/>
      <c r="H5" s="91"/>
      <c r="I5" s="91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y Egresos Octubre</vt:lpstr>
      <vt:lpstr>Ingresos y Egresos Octubre (2)</vt:lpstr>
      <vt:lpstr>resumen objetale</vt:lpstr>
      <vt:lpstr>'Ingresos y Egresos Octubre'!Área_de_impresión</vt:lpstr>
      <vt:lpstr>'Ingresos y Egresos Octubre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Magdalena Leyba - Encargada OAI</cp:lastModifiedBy>
  <cp:lastPrinted>2022-11-15T20:12:31Z</cp:lastPrinted>
  <dcterms:created xsi:type="dcterms:W3CDTF">2022-03-02T19:25:33Z</dcterms:created>
  <dcterms:modified xsi:type="dcterms:W3CDTF">2022-11-24T15:01:52Z</dcterms:modified>
</cp:coreProperties>
</file>