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05"/>
  </bookViews>
  <sheets>
    <sheet name="ADMISIONES" sheetId="1" r:id="rId1"/>
  </sheets>
  <definedNames>
    <definedName name="_xlnm.Print_Area" localSheetId="0">ADMISIONES!$A$1:$G$90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 l="1"/>
  <c r="F68" i="1"/>
  <c r="F65" i="1"/>
  <c r="A68" i="1"/>
  <c r="G66" i="1"/>
  <c r="A65" i="1"/>
  <c r="G63" i="1"/>
  <c r="F62" i="1"/>
  <c r="F61" i="1"/>
  <c r="A62" i="1"/>
  <c r="A61" i="1"/>
  <c r="F58" i="1"/>
  <c r="F57" i="1"/>
  <c r="G59" i="1"/>
  <c r="A58" i="1"/>
  <c r="A57" i="1"/>
  <c r="F52" i="1"/>
  <c r="F53" i="1"/>
  <c r="F54" i="1"/>
  <c r="F45" i="1"/>
  <c r="F32" i="1"/>
  <c r="F26" i="1"/>
  <c r="F18" i="1"/>
  <c r="F19" i="1"/>
  <c r="F20" i="1"/>
  <c r="C62" i="1"/>
  <c r="F44" i="1"/>
  <c r="F43" i="1"/>
  <c r="F42" i="1"/>
  <c r="F41" i="1"/>
  <c r="A41" i="1"/>
  <c r="A42" i="1"/>
  <c r="A43" i="1"/>
  <c r="A44" i="1"/>
  <c r="A45" i="1"/>
  <c r="C37" i="1"/>
  <c r="C31" i="1"/>
  <c r="C30" i="1"/>
  <c r="C61" i="1"/>
  <c r="C29" i="1"/>
  <c r="C25" i="1"/>
  <c r="C24" i="1"/>
  <c r="F25" i="1"/>
  <c r="F23" i="1"/>
  <c r="A23" i="1"/>
  <c r="A24" i="1"/>
  <c r="A25" i="1"/>
  <c r="A26" i="1"/>
  <c r="C18" i="1"/>
  <c r="C17" i="1"/>
  <c r="G46" i="1"/>
  <c r="F24" i="1"/>
  <c r="G27" i="1"/>
  <c r="F72" i="1"/>
  <c r="F73" i="1"/>
  <c r="F71" i="1"/>
  <c r="A71" i="1"/>
  <c r="A72" i="1"/>
  <c r="A73" i="1"/>
  <c r="F49" i="1"/>
  <c r="F50" i="1"/>
  <c r="F51" i="1"/>
  <c r="F37" i="1"/>
  <c r="F38" i="1"/>
  <c r="G74" i="1"/>
  <c r="A48" i="1"/>
  <c r="A49" i="1"/>
  <c r="A50" i="1"/>
  <c r="A51" i="1"/>
  <c r="A52" i="1"/>
  <c r="A53" i="1"/>
  <c r="A54" i="1"/>
  <c r="A79" i="1"/>
  <c r="A80" i="1"/>
  <c r="A81" i="1"/>
  <c r="A82" i="1"/>
  <c r="A83" i="1"/>
  <c r="A84" i="1"/>
  <c r="A87" i="1"/>
  <c r="F48" i="1"/>
  <c r="G55" i="1"/>
  <c r="F36" i="1"/>
  <c r="F35" i="1"/>
  <c r="A35" i="1"/>
  <c r="A36" i="1"/>
  <c r="A37" i="1"/>
  <c r="A38" i="1"/>
  <c r="F31" i="1"/>
  <c r="F30" i="1"/>
  <c r="F29" i="1"/>
  <c r="A29" i="1"/>
  <c r="A30" i="1"/>
  <c r="A31" i="1"/>
  <c r="A32" i="1"/>
  <c r="F17" i="1"/>
  <c r="F16" i="1"/>
  <c r="A16" i="1"/>
  <c r="A17" i="1"/>
  <c r="A18" i="1"/>
  <c r="A19" i="1"/>
  <c r="A20" i="1"/>
  <c r="G33" i="1"/>
  <c r="G39" i="1"/>
  <c r="G21" i="1"/>
  <c r="G76" i="1"/>
  <c r="F84" i="1"/>
  <c r="F81" i="1"/>
  <c r="F79" i="1"/>
  <c r="F83" i="1"/>
  <c r="F80" i="1"/>
  <c r="F82" i="1"/>
  <c r="F87" i="1"/>
  <c r="G87" i="1"/>
  <c r="G85" i="1"/>
  <c r="G89" i="1"/>
</calcChain>
</file>

<file path=xl/sharedStrings.xml><?xml version="1.0" encoding="utf-8"?>
<sst xmlns="http://schemas.openxmlformats.org/spreadsheetml/2006/main" count="118" uniqueCount="80">
  <si>
    <t>"Año del Fomento de la Vivienda"</t>
  </si>
  <si>
    <t>Departamento de Proyectos de Infraestructura</t>
  </si>
  <si>
    <t>PRESUPUESTO</t>
  </si>
  <si>
    <t>DESCRIPCION DE LOS TRABAJOS:</t>
  </si>
  <si>
    <t>ITEM</t>
  </si>
  <si>
    <t>DESCRIPCION</t>
  </si>
  <si>
    <t>CANTIDAD</t>
  </si>
  <si>
    <t>UNIDAD</t>
  </si>
  <si>
    <t>PU (RD$)</t>
  </si>
  <si>
    <t>VALOR (RD$)</t>
  </si>
  <si>
    <t>SUBTOTAL (RD$)</t>
  </si>
  <si>
    <t>TRABAJOS PRELIMINARES</t>
  </si>
  <si>
    <t>und</t>
  </si>
  <si>
    <t>m2</t>
  </si>
  <si>
    <t>TERMINACION DE SUPERFICIE</t>
  </si>
  <si>
    <t>CERRAMIENTOS</t>
  </si>
  <si>
    <t>INSTALACIONES ELECTRICAS</t>
  </si>
  <si>
    <t>TOTAL COSTOS DIRECTOS</t>
  </si>
  <si>
    <t>GASTOS INDIRECTOS</t>
  </si>
  <si>
    <t>Dirección Técnica y Administrativa</t>
  </si>
  <si>
    <t>%</t>
  </si>
  <si>
    <t>Gastos Administrativos</t>
  </si>
  <si>
    <t>Transporte</t>
  </si>
  <si>
    <t>Seguros y Fianzas</t>
  </si>
  <si>
    <t>CODIA</t>
  </si>
  <si>
    <t>Ley 6-86 (Fondo de Pensiones de los Trabajadores de la Construcción)</t>
  </si>
  <si>
    <t>ITBIS Dirección Técnica (Norma 07-2007)</t>
  </si>
  <si>
    <t>NOMBRE DEL PROYECTO:</t>
  </si>
  <si>
    <t>PA</t>
  </si>
  <si>
    <t>Bote de escombros</t>
  </si>
  <si>
    <t>Interruptor doble.  Incluye cableado #12 TW, Tubo ½"x20' PVC SDR-26.</t>
  </si>
  <si>
    <t>Tomacorriente doble.  Incluye cableado #12 TW, Tubo ½"x20' PVC SDR-26.</t>
  </si>
  <si>
    <t>SEÑALIZACIONES E IMPRESOS</t>
  </si>
  <si>
    <t>Centro ITLA Gualey</t>
  </si>
  <si>
    <t>Acondicionamiento general de local</t>
  </si>
  <si>
    <t>Limpieza general</t>
  </si>
  <si>
    <t>Demolición de muro de bloques</t>
  </si>
  <si>
    <t>m3</t>
  </si>
  <si>
    <t>Remoción puertas</t>
  </si>
  <si>
    <t>Remoción de ventanas</t>
  </si>
  <si>
    <t>Puertas polimetal. Enchapada en dos láminas de aluzinc pre-printado. Suministro e instalación.</t>
  </si>
  <si>
    <t>Suministro e instalación de ventanas corredera de aluminio y vidrio claro 3/16" perfil P65</t>
  </si>
  <si>
    <t>p2</t>
  </si>
  <si>
    <t>Rehabilitación, limpieza y pintura de ventanas salomónicas de aluminio blanco AA</t>
  </si>
  <si>
    <t>Reparación y pintura de laca de puertas de madera en baño. Incluye cerradura</t>
  </si>
  <si>
    <t xml:space="preserve">Pintura acrílica exterior azul atlantico 135 y gris arena 123, dos manos acorde a diseño. Incluye preparación y masillado de superficie. </t>
  </si>
  <si>
    <t xml:space="preserve">Pintura acrílica interior color marfil, dos manos acorde a diseño. Incluye preparación y masillado de superficie. </t>
  </si>
  <si>
    <t xml:space="preserve">Pintura acrílica interior en techos color blanco 00, dos manos acorde a diseño. Incluye preparación y masillado de superficie. </t>
  </si>
  <si>
    <t>Cerámica en pared baños. Color blanco. Acorde a ceramica existente.</t>
  </si>
  <si>
    <t>PISOS</t>
  </si>
  <si>
    <t>Zócalos de granito. Acorde a existente.</t>
  </si>
  <si>
    <t>ml</t>
  </si>
  <si>
    <t>Piso de granito. Acorde a existente.</t>
  </si>
  <si>
    <t>Pulido y cristalizado de piso</t>
  </si>
  <si>
    <t>Reparación y/o reemplazo de escalones en granito. Acorde a existente.</t>
  </si>
  <si>
    <t>Inodoro simplex: suministro e instalación</t>
  </si>
  <si>
    <t>Lavamano lucerna: suministro e instalación</t>
  </si>
  <si>
    <t>Ducha: suministro e instalación</t>
  </si>
  <si>
    <t>Desagüe de techo (2 niveles). Tubo 3" PVC SDR-26 y codo 3" PVC drenaje.</t>
  </si>
  <si>
    <t>Rejilla de piso redonda, reforzada: suministro e instalación</t>
  </si>
  <si>
    <t>INSTALACIONES SANITARIAS</t>
  </si>
  <si>
    <t>Salida de luminaria. Incluye bombilla. Tubo 1/2" PVC SDR-26, caja octagonal, Alambre #12 TW, roseta de porcelana.</t>
  </si>
  <si>
    <t>Luminaria exterior. Lampara LED 80 W 90/264 V</t>
  </si>
  <si>
    <t>Sistema de cámaras de seguridad: 4 cámaras, VTR, incluye instalación</t>
  </si>
  <si>
    <t>Abanico KDK. Inc. suministro e instalación</t>
  </si>
  <si>
    <t>Inversor 3.6kw con 16 baterías. Incluye suministro e instalación</t>
  </si>
  <si>
    <t>TERMINACION DE TECHO</t>
  </si>
  <si>
    <t>Reparación de fino en techo plano. Incluye limpieza y reacondicionamiento de pendientes min. (2%)</t>
  </si>
  <si>
    <t>Suministro e instalación de Impermeabilizante acrílico. Incluye limpieza y aplicación de sellador</t>
  </si>
  <si>
    <t>HERRERIA</t>
  </si>
  <si>
    <t>Reparación y pintura epoxica de protectores exterior e interior.</t>
  </si>
  <si>
    <t>Reparación y pintura epoxica de verja exterior</t>
  </si>
  <si>
    <t>ESTRUCTURAS METALICAS</t>
  </si>
  <si>
    <t xml:space="preserve">Escalera de emergencia metálica en zig zag. Incluye pintura de oxido rojo y epóxica. Ancho min. 0.80 m. </t>
  </si>
  <si>
    <t>PAISAJISMO</t>
  </si>
  <si>
    <t>Rehabilitación de jardineras: inc. suministro de tierra negra y plantas ornamentales</t>
  </si>
  <si>
    <t>Letrero en Acrílico 78" x 40" x 1". Dimensiones y diseño a especificar</t>
  </si>
  <si>
    <t>Señalización ACM grabado 4"x16". Diseño a especificar</t>
  </si>
  <si>
    <t>Suministro e instalación de asta de bandera</t>
  </si>
  <si>
    <t>TOTAL CENTRO ITLA GUALEY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</si>
</sst>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[$RD$-1C0A]* #,##0.00_);_([$RD$-1C0A]* \(#,##0.00\);_([$RD$-1C0A]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4"/>
      <color theme="1"/>
      <name val="Trebuchet MS"/>
      <family val="2"/>
    </font>
    <font>
      <sz val="10"/>
      <color theme="1"/>
      <name val="Trebuchet MS"/>
      <family val="2"/>
    </font>
    <font>
      <b/>
      <sz val="12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165" fontId="3" fillId="0" borderId="0" xfId="1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2" borderId="1" xfId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3" fillId="0" borderId="4" xfId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2" fillId="3" borderId="7" xfId="1" applyFont="1" applyFill="1" applyBorder="1"/>
    <xf numFmtId="0" fontId="2" fillId="3" borderId="8" xfId="0" applyFont="1" applyFill="1" applyBorder="1" applyAlignment="1">
      <alignment wrapText="1"/>
    </xf>
    <xf numFmtId="0" fontId="2" fillId="3" borderId="8" xfId="0" applyFont="1" applyFill="1" applyBorder="1"/>
    <xf numFmtId="0" fontId="2" fillId="3" borderId="9" xfId="0" applyFont="1" applyFill="1" applyBorder="1"/>
    <xf numFmtId="0" fontId="2" fillId="3" borderId="0" xfId="0" applyFont="1" applyFill="1"/>
    <xf numFmtId="165" fontId="2" fillId="0" borderId="7" xfId="1" applyFont="1" applyBorder="1"/>
    <xf numFmtId="0" fontId="2" fillId="0" borderId="8" xfId="0" applyFont="1" applyBorder="1" applyAlignment="1">
      <alignment wrapText="1"/>
    </xf>
    <xf numFmtId="165" fontId="2" fillId="0" borderId="8" xfId="1" applyFont="1" applyBorder="1"/>
    <xf numFmtId="0" fontId="2" fillId="0" borderId="8" xfId="0" applyFont="1" applyBorder="1"/>
    <xf numFmtId="164" fontId="2" fillId="4" borderId="8" xfId="2" applyFont="1" applyFill="1" applyBorder="1"/>
    <xf numFmtId="164" fontId="2" fillId="0" borderId="8" xfId="2" applyFont="1" applyBorder="1"/>
    <xf numFmtId="164" fontId="2" fillId="0" borderId="9" xfId="2" applyFont="1" applyBorder="1"/>
    <xf numFmtId="164" fontId="2" fillId="0" borderId="8" xfId="2" applyFont="1" applyFill="1" applyBorder="1"/>
    <xf numFmtId="164" fontId="2" fillId="0" borderId="10" xfId="2" applyFont="1" applyBorder="1"/>
    <xf numFmtId="164" fontId="2" fillId="0" borderId="11" xfId="2" applyFont="1" applyFill="1" applyBorder="1"/>
    <xf numFmtId="164" fontId="3" fillId="2" borderId="12" xfId="2" applyFont="1" applyFill="1" applyBorder="1"/>
    <xf numFmtId="165" fontId="2" fillId="3" borderId="8" xfId="1" applyFont="1" applyFill="1" applyBorder="1"/>
    <xf numFmtId="164" fontId="2" fillId="3" borderId="8" xfId="2" applyFont="1" applyFill="1" applyBorder="1"/>
    <xf numFmtId="164" fontId="2" fillId="3" borderId="13" xfId="2" applyFont="1" applyFill="1" applyBorder="1"/>
    <xf numFmtId="165" fontId="2" fillId="0" borderId="7" xfId="1" applyFont="1" applyFill="1" applyBorder="1"/>
    <xf numFmtId="0" fontId="2" fillId="0" borderId="8" xfId="0" applyFont="1" applyFill="1" applyBorder="1" applyAlignment="1">
      <alignment wrapText="1"/>
    </xf>
    <xf numFmtId="165" fontId="2" fillId="0" borderId="8" xfId="1" applyFont="1" applyFill="1" applyBorder="1"/>
    <xf numFmtId="0" fontId="2" fillId="0" borderId="8" xfId="0" applyFont="1" applyFill="1" applyBorder="1"/>
    <xf numFmtId="164" fontId="2" fillId="0" borderId="9" xfId="2" applyFont="1" applyFill="1" applyBorder="1"/>
    <xf numFmtId="0" fontId="2" fillId="0" borderId="0" xfId="0" applyFont="1" applyFill="1"/>
    <xf numFmtId="0" fontId="3" fillId="5" borderId="0" xfId="0" applyFont="1" applyFill="1"/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164" fontId="3" fillId="0" borderId="6" xfId="2" applyFont="1" applyFill="1" applyBorder="1"/>
    <xf numFmtId="0" fontId="3" fillId="0" borderId="0" xfId="0" applyFont="1" applyFill="1"/>
    <xf numFmtId="164" fontId="2" fillId="3" borderId="9" xfId="2" applyFont="1" applyFill="1" applyBorder="1"/>
    <xf numFmtId="165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165" fontId="2" fillId="4" borderId="8" xfId="1" applyFont="1" applyFill="1" applyBorder="1"/>
    <xf numFmtId="166" fontId="2" fillId="0" borderId="8" xfId="1" applyNumberFormat="1" applyFont="1" applyBorder="1"/>
    <xf numFmtId="164" fontId="2" fillId="0" borderId="11" xfId="2" applyFont="1" applyBorder="1"/>
    <xf numFmtId="165" fontId="2" fillId="0" borderId="7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166" fontId="2" fillId="0" borderId="8" xfId="1" applyNumberFormat="1" applyFont="1" applyFill="1" applyBorder="1"/>
    <xf numFmtId="164" fontId="3" fillId="0" borderId="14" xfId="2" applyFont="1" applyFill="1" applyBorder="1"/>
    <xf numFmtId="165" fontId="2" fillId="0" borderId="15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 wrapText="1"/>
    </xf>
    <xf numFmtId="165" fontId="2" fillId="0" borderId="16" xfId="1" applyFont="1" applyFill="1" applyBorder="1"/>
    <xf numFmtId="166" fontId="2" fillId="0" borderId="16" xfId="1" applyNumberFormat="1" applyFont="1" applyFill="1" applyBorder="1"/>
    <xf numFmtId="164" fontId="2" fillId="0" borderId="16" xfId="2" applyFont="1" applyFill="1" applyBorder="1"/>
    <xf numFmtId="164" fontId="3" fillId="0" borderId="17" xfId="2" applyFont="1" applyFill="1" applyBorder="1"/>
    <xf numFmtId="164" fontId="6" fillId="2" borderId="12" xfId="2" applyFont="1" applyFill="1" applyBorder="1"/>
    <xf numFmtId="0" fontId="6" fillId="2" borderId="0" xfId="0" applyFont="1" applyFill="1"/>
    <xf numFmtId="165" fontId="2" fillId="0" borderId="0" xfId="1" applyFont="1"/>
    <xf numFmtId="165" fontId="2" fillId="0" borderId="21" xfId="1" applyFont="1" applyBorder="1"/>
    <xf numFmtId="165" fontId="2" fillId="0" borderId="8" xfId="1" applyFont="1" applyBorder="1" applyAlignment="1">
      <alignment wrapText="1"/>
    </xf>
    <xf numFmtId="164" fontId="2" fillId="0" borderId="22" xfId="2" applyFont="1" applyFill="1" applyBorder="1"/>
    <xf numFmtId="164" fontId="2" fillId="0" borderId="23" xfId="2" applyFont="1" applyFill="1" applyBorder="1"/>
    <xf numFmtId="164" fontId="2" fillId="0" borderId="10" xfId="2" applyFont="1" applyFill="1" applyBorder="1"/>
    <xf numFmtId="164" fontId="2" fillId="0" borderId="13" xfId="2" applyFont="1" applyBorder="1"/>
    <xf numFmtId="0" fontId="3" fillId="5" borderId="24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26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 wrapText="1"/>
    </xf>
    <xf numFmtId="165" fontId="3" fillId="0" borderId="0" xfId="1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5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left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50007</xdr:rowOff>
    </xdr:from>
    <xdr:to>
      <xdr:col>1</xdr:col>
      <xdr:colOff>1978631</xdr:colOff>
      <xdr:row>4</xdr:row>
      <xdr:rowOff>161925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6528" t="44561" r="36515" b="42376"/>
        <a:stretch/>
      </xdr:blipFill>
      <xdr:spPr>
        <a:xfrm>
          <a:off x="85725" y="50007"/>
          <a:ext cx="2445356" cy="950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89"/>
  <sheetViews>
    <sheetView tabSelected="1" topLeftCell="A34" zoomScaleNormal="100" zoomScaleSheetLayoutView="80" workbookViewId="0">
      <selection activeCell="H18" sqref="H18"/>
    </sheetView>
  </sheetViews>
  <sheetFormatPr baseColWidth="10" defaultRowHeight="16.5" x14ac:dyDescent="0.3"/>
  <cols>
    <col min="1" max="1" width="8.28515625" style="63" bestFit="1" customWidth="1"/>
    <col min="2" max="2" width="34.7109375" style="1" customWidth="1"/>
    <col min="3" max="3" width="11.5703125" style="1" bestFit="1" customWidth="1"/>
    <col min="4" max="4" width="10.28515625" style="1" customWidth="1"/>
    <col min="5" max="5" width="16.140625" style="1" customWidth="1"/>
    <col min="6" max="7" width="18.42578125" style="1" customWidth="1"/>
    <col min="8" max="16384" width="11.42578125" style="1"/>
  </cols>
  <sheetData>
    <row r="1" spans="1:7" x14ac:dyDescent="0.3">
      <c r="A1" s="78"/>
      <c r="B1" s="78"/>
      <c r="C1" s="78"/>
      <c r="D1" s="78"/>
      <c r="E1" s="78"/>
      <c r="F1" s="78"/>
      <c r="G1" s="78"/>
    </row>
    <row r="2" spans="1:7" x14ac:dyDescent="0.3">
      <c r="A2" s="78"/>
      <c r="B2" s="78"/>
      <c r="C2" s="78"/>
      <c r="D2" s="78"/>
      <c r="E2" s="78"/>
      <c r="F2" s="78"/>
      <c r="G2" s="78"/>
    </row>
    <row r="3" spans="1:7" x14ac:dyDescent="0.3">
      <c r="A3" s="78"/>
      <c r="B3" s="78"/>
      <c r="C3" s="78"/>
      <c r="D3" s="78"/>
      <c r="E3" s="78"/>
      <c r="F3" s="78"/>
      <c r="G3" s="78"/>
    </row>
    <row r="4" spans="1:7" x14ac:dyDescent="0.3">
      <c r="A4" s="78"/>
      <c r="B4" s="78"/>
      <c r="C4" s="78"/>
      <c r="D4" s="78"/>
      <c r="E4" s="78"/>
      <c r="F4" s="78"/>
      <c r="G4" s="78"/>
    </row>
    <row r="5" spans="1:7" x14ac:dyDescent="0.3">
      <c r="A5" s="78"/>
      <c r="B5" s="78"/>
      <c r="C5" s="78"/>
      <c r="D5" s="78"/>
      <c r="E5" s="78"/>
      <c r="F5" s="78"/>
      <c r="G5" s="78"/>
    </row>
    <row r="6" spans="1:7" x14ac:dyDescent="0.3">
      <c r="A6" s="79" t="s">
        <v>0</v>
      </c>
      <c r="B6" s="79"/>
      <c r="C6" s="79"/>
      <c r="D6" s="79"/>
      <c r="E6" s="79"/>
      <c r="F6" s="79"/>
      <c r="G6" s="79"/>
    </row>
    <row r="7" spans="1:7" ht="18.75" x14ac:dyDescent="0.3">
      <c r="A7" s="80" t="s">
        <v>1</v>
      </c>
      <c r="B7" s="80"/>
      <c r="C7" s="80"/>
      <c r="D7" s="80"/>
      <c r="E7" s="80"/>
      <c r="F7" s="80"/>
      <c r="G7" s="80"/>
    </row>
    <row r="8" spans="1:7" x14ac:dyDescent="0.3">
      <c r="A8" s="2"/>
      <c r="B8" s="3"/>
      <c r="C8" s="3"/>
      <c r="D8" s="3"/>
      <c r="E8" s="3"/>
      <c r="F8" s="3"/>
      <c r="G8" s="3"/>
    </row>
    <row r="9" spans="1:7" ht="18.75" x14ac:dyDescent="0.3">
      <c r="A9" s="80" t="s">
        <v>2</v>
      </c>
      <c r="B9" s="80"/>
      <c r="C9" s="80"/>
      <c r="D9" s="80"/>
      <c r="E9" s="80"/>
      <c r="F9" s="80"/>
      <c r="G9" s="80"/>
    </row>
    <row r="10" spans="1:7" x14ac:dyDescent="0.3">
      <c r="A10" s="76" t="s">
        <v>27</v>
      </c>
      <c r="B10" s="76"/>
      <c r="C10" s="77" t="s">
        <v>33</v>
      </c>
      <c r="D10" s="77"/>
      <c r="E10" s="77"/>
      <c r="F10" s="77"/>
      <c r="G10" s="77"/>
    </row>
    <row r="11" spans="1:7" x14ac:dyDescent="0.3">
      <c r="A11" s="76" t="s">
        <v>3</v>
      </c>
      <c r="B11" s="76"/>
      <c r="C11" s="81" t="s">
        <v>34</v>
      </c>
      <c r="D11" s="81"/>
      <c r="E11" s="81"/>
      <c r="F11" s="81"/>
      <c r="G11" s="81"/>
    </row>
    <row r="12" spans="1:7" ht="17.25" thickBot="1" x14ac:dyDescent="0.35">
      <c r="A12" s="2"/>
      <c r="B12" s="3"/>
      <c r="C12" s="4"/>
      <c r="D12" s="4"/>
      <c r="E12" s="4"/>
      <c r="F12" s="4"/>
      <c r="G12" s="4"/>
    </row>
    <row r="13" spans="1:7" s="9" customFormat="1" ht="15.75" customHeight="1" thickBot="1" x14ac:dyDescent="0.35">
      <c r="A13" s="5" t="s">
        <v>4</v>
      </c>
      <c r="B13" s="6" t="s">
        <v>5</v>
      </c>
      <c r="C13" s="7" t="s">
        <v>6</v>
      </c>
      <c r="D13" s="7" t="s">
        <v>7</v>
      </c>
      <c r="E13" s="7" t="s">
        <v>8</v>
      </c>
      <c r="F13" s="7" t="s">
        <v>9</v>
      </c>
      <c r="G13" s="8" t="s">
        <v>10</v>
      </c>
    </row>
    <row r="14" spans="1:7" s="14" customFormat="1" ht="15.75" customHeight="1" x14ac:dyDescent="0.3">
      <c r="A14" s="10"/>
      <c r="B14" s="11"/>
      <c r="C14" s="12"/>
      <c r="D14" s="12"/>
      <c r="E14" s="12"/>
      <c r="F14" s="12"/>
      <c r="G14" s="13"/>
    </row>
    <row r="15" spans="1:7" s="19" customFormat="1" x14ac:dyDescent="0.3">
      <c r="A15" s="15">
        <v>1</v>
      </c>
      <c r="B15" s="16" t="s">
        <v>11</v>
      </c>
      <c r="C15" s="17"/>
      <c r="D15" s="17"/>
      <c r="E15" s="17"/>
      <c r="F15" s="17"/>
      <c r="G15" s="18"/>
    </row>
    <row r="16" spans="1:7" x14ac:dyDescent="0.3">
      <c r="A16" s="64">
        <f>A15+0.01</f>
        <v>1.01</v>
      </c>
      <c r="B16" s="65" t="s">
        <v>35</v>
      </c>
      <c r="C16" s="22">
        <v>1</v>
      </c>
      <c r="D16" s="22" t="s">
        <v>28</v>
      </c>
      <c r="E16" s="24"/>
      <c r="F16" s="25">
        <f>C16*E16</f>
        <v>0</v>
      </c>
      <c r="G16" s="26"/>
    </row>
    <row r="17" spans="1:7" x14ac:dyDescent="0.3">
      <c r="A17" s="64">
        <f>A16+0.01</f>
        <v>1.02</v>
      </c>
      <c r="B17" s="65" t="s">
        <v>36</v>
      </c>
      <c r="C17" s="22">
        <f>4.6*3*0.2*1.3+0.9*3*0.2</f>
        <v>4.1280000000000001</v>
      </c>
      <c r="D17" s="22" t="s">
        <v>37</v>
      </c>
      <c r="E17" s="24"/>
      <c r="F17" s="27">
        <f>C17*E17</f>
        <v>0</v>
      </c>
      <c r="G17" s="26"/>
    </row>
    <row r="18" spans="1:7" x14ac:dyDescent="0.3">
      <c r="A18" s="64">
        <f t="shared" ref="A18:A20" si="0">A17+0.01</f>
        <v>1.03</v>
      </c>
      <c r="B18" s="65" t="s">
        <v>38</v>
      </c>
      <c r="C18" s="22">
        <f>10-3</f>
        <v>7</v>
      </c>
      <c r="D18" s="22" t="s">
        <v>12</v>
      </c>
      <c r="E18" s="24"/>
      <c r="F18" s="27">
        <f t="shared" ref="F18:F20" si="1">C18*E18</f>
        <v>0</v>
      </c>
      <c r="G18" s="26"/>
    </row>
    <row r="19" spans="1:7" x14ac:dyDescent="0.3">
      <c r="A19" s="64">
        <f t="shared" si="0"/>
        <v>1.04</v>
      </c>
      <c r="B19" s="65" t="s">
        <v>39</v>
      </c>
      <c r="C19" s="22">
        <v>6</v>
      </c>
      <c r="D19" s="22" t="s">
        <v>12</v>
      </c>
      <c r="E19" s="24"/>
      <c r="F19" s="27">
        <f t="shared" si="1"/>
        <v>0</v>
      </c>
      <c r="G19" s="26"/>
    </row>
    <row r="20" spans="1:7" ht="17.25" thickBot="1" x14ac:dyDescent="0.35">
      <c r="A20" s="64">
        <f t="shared" si="0"/>
        <v>1.05</v>
      </c>
      <c r="B20" s="65" t="s">
        <v>29</v>
      </c>
      <c r="C20" s="22">
        <v>1</v>
      </c>
      <c r="D20" s="22" t="s">
        <v>28</v>
      </c>
      <c r="E20" s="24"/>
      <c r="F20" s="27">
        <f t="shared" si="1"/>
        <v>0</v>
      </c>
      <c r="G20" s="26"/>
    </row>
    <row r="21" spans="1:7" ht="17.25" thickBot="1" x14ac:dyDescent="0.35">
      <c r="A21" s="20"/>
      <c r="B21" s="21"/>
      <c r="C21" s="22"/>
      <c r="D21" s="23"/>
      <c r="E21" s="27"/>
      <c r="F21" s="27"/>
      <c r="G21" s="30">
        <f>SUM(F16:F20)</f>
        <v>0</v>
      </c>
    </row>
    <row r="22" spans="1:7" s="19" customFormat="1" x14ac:dyDescent="0.3">
      <c r="A22" s="15">
        <v>2</v>
      </c>
      <c r="B22" s="16" t="s">
        <v>15</v>
      </c>
      <c r="C22" s="31"/>
      <c r="D22" s="17"/>
      <c r="E22" s="32"/>
      <c r="F22" s="32"/>
      <c r="G22" s="33"/>
    </row>
    <row r="23" spans="1:7" s="39" customFormat="1" ht="49.5" x14ac:dyDescent="0.3">
      <c r="A23" s="34">
        <f>A22+0.01</f>
        <v>2.0099999999999998</v>
      </c>
      <c r="B23" s="65" t="s">
        <v>40</v>
      </c>
      <c r="C23" s="22">
        <v>8</v>
      </c>
      <c r="D23" s="22" t="s">
        <v>12</v>
      </c>
      <c r="E23" s="24"/>
      <c r="F23" s="27">
        <f t="shared" ref="F23:F26" si="2">C23*E23</f>
        <v>0</v>
      </c>
      <c r="G23" s="38"/>
    </row>
    <row r="24" spans="1:7" ht="49.5" x14ac:dyDescent="0.3">
      <c r="A24" s="20">
        <f t="shared" ref="A24:A26" si="3">A23+0.01</f>
        <v>2.0199999999999996</v>
      </c>
      <c r="B24" s="65" t="s">
        <v>41</v>
      </c>
      <c r="C24" s="22">
        <f>9.2*1.2*10.76</f>
        <v>118.79039999999999</v>
      </c>
      <c r="D24" s="22" t="s">
        <v>42</v>
      </c>
      <c r="E24" s="24"/>
      <c r="F24" s="27">
        <f t="shared" si="2"/>
        <v>0</v>
      </c>
      <c r="G24" s="26"/>
    </row>
    <row r="25" spans="1:7" ht="49.5" x14ac:dyDescent="0.3">
      <c r="A25" s="20">
        <f t="shared" si="3"/>
        <v>2.0299999999999994</v>
      </c>
      <c r="B25" s="65" t="s">
        <v>43</v>
      </c>
      <c r="C25" s="22">
        <f>58*1.2*10.76</f>
        <v>748.89599999999996</v>
      </c>
      <c r="D25" s="22" t="s">
        <v>42</v>
      </c>
      <c r="E25" s="24"/>
      <c r="F25" s="27">
        <f t="shared" si="2"/>
        <v>0</v>
      </c>
      <c r="G25" s="26"/>
    </row>
    <row r="26" spans="1:7" ht="50.25" thickBot="1" x14ac:dyDescent="0.35">
      <c r="A26" s="20">
        <f t="shared" si="3"/>
        <v>2.0399999999999991</v>
      </c>
      <c r="B26" s="65" t="s">
        <v>44</v>
      </c>
      <c r="C26" s="22">
        <v>8</v>
      </c>
      <c r="D26" s="22" t="s">
        <v>12</v>
      </c>
      <c r="E26" s="24"/>
      <c r="F26" s="27">
        <f t="shared" si="2"/>
        <v>0</v>
      </c>
      <c r="G26" s="69"/>
    </row>
    <row r="27" spans="1:7" ht="17.25" thickBot="1" x14ac:dyDescent="0.35">
      <c r="A27" s="20"/>
      <c r="B27" s="65"/>
      <c r="C27" s="22"/>
      <c r="D27" s="22"/>
      <c r="E27" s="24"/>
      <c r="F27" s="27"/>
      <c r="G27" s="30">
        <f>SUM(F23:F26)</f>
        <v>0</v>
      </c>
    </row>
    <row r="28" spans="1:7" s="19" customFormat="1" x14ac:dyDescent="0.3">
      <c r="A28" s="15">
        <v>3</v>
      </c>
      <c r="B28" s="16" t="s">
        <v>14</v>
      </c>
      <c r="C28" s="31"/>
      <c r="D28" s="17"/>
      <c r="E28" s="32"/>
      <c r="F28" s="32"/>
      <c r="G28" s="33"/>
    </row>
    <row r="29" spans="1:7" s="39" customFormat="1" ht="82.5" x14ac:dyDescent="0.3">
      <c r="A29" s="34">
        <f>A28+0.01</f>
        <v>3.01</v>
      </c>
      <c r="B29" s="65" t="s">
        <v>45</v>
      </c>
      <c r="C29" s="22">
        <f>70*2*3</f>
        <v>420</v>
      </c>
      <c r="D29" s="22" t="s">
        <v>13</v>
      </c>
      <c r="E29" s="24"/>
      <c r="F29" s="27">
        <f t="shared" ref="F29:F51" si="4">C29*E29</f>
        <v>0</v>
      </c>
      <c r="G29" s="38"/>
    </row>
    <row r="30" spans="1:7" ht="66" x14ac:dyDescent="0.3">
      <c r="A30" s="20">
        <f t="shared" ref="A30:A32" si="5">A29+0.01</f>
        <v>3.0199999999999996</v>
      </c>
      <c r="B30" s="65" t="s">
        <v>46</v>
      </c>
      <c r="C30" s="22">
        <f>((4.4*2+3.1*2+4.4*2+3.1*2+4.6*2+6.2*2+2.2*2+2.5*2+3*2+2.5*2+1.6*2+3*2+3.1*2+3*2+3.1*2+3*2+3*4+3*4+1.7*2+3.7*2+42-15*0.9)+(2.5*2+2.6*2+2.4*2+2.5*2+1.2*2+3.1*2+1.3*2+3.1*2+2.4*2+3.1*2+55+1.7*2+3.7*2-7*0.9))*3</f>
        <v>830.4000000000002</v>
      </c>
      <c r="D30" s="22" t="s">
        <v>13</v>
      </c>
      <c r="E30" s="24"/>
      <c r="F30" s="27">
        <f t="shared" si="4"/>
        <v>0</v>
      </c>
      <c r="G30" s="26"/>
    </row>
    <row r="31" spans="1:7" ht="66" x14ac:dyDescent="0.3">
      <c r="A31" s="20">
        <f t="shared" si="5"/>
        <v>3.0299999999999994</v>
      </c>
      <c r="B31" s="65" t="s">
        <v>47</v>
      </c>
      <c r="C31" s="22">
        <f>160+180</f>
        <v>340</v>
      </c>
      <c r="D31" s="22" t="s">
        <v>13</v>
      </c>
      <c r="E31" s="24"/>
      <c r="F31" s="27">
        <f t="shared" si="4"/>
        <v>0</v>
      </c>
      <c r="G31" s="26"/>
    </row>
    <row r="32" spans="1:7" ht="50.25" thickBot="1" x14ac:dyDescent="0.35">
      <c r="A32" s="20">
        <f t="shared" si="5"/>
        <v>3.0399999999999991</v>
      </c>
      <c r="B32" s="65" t="s">
        <v>48</v>
      </c>
      <c r="C32" s="22">
        <v>10</v>
      </c>
      <c r="D32" s="22" t="s">
        <v>13</v>
      </c>
      <c r="E32" s="24"/>
      <c r="F32" s="27">
        <f t="shared" ref="F32" si="6">C32*E32</f>
        <v>0</v>
      </c>
      <c r="G32" s="26"/>
    </row>
    <row r="33" spans="1:7" s="39" customFormat="1" ht="17.25" thickBot="1" x14ac:dyDescent="0.35">
      <c r="A33" s="34"/>
      <c r="B33" s="35"/>
      <c r="C33" s="36"/>
      <c r="D33" s="37"/>
      <c r="E33" s="27"/>
      <c r="F33" s="29"/>
      <c r="G33" s="30">
        <f>SUM(F29:F32)</f>
        <v>0</v>
      </c>
    </row>
    <row r="34" spans="1:7" s="19" customFormat="1" x14ac:dyDescent="0.3">
      <c r="A34" s="15">
        <v>4</v>
      </c>
      <c r="B34" s="16" t="s">
        <v>49</v>
      </c>
      <c r="C34" s="31"/>
      <c r="D34" s="17"/>
      <c r="E34" s="32"/>
      <c r="F34" s="32"/>
      <c r="G34" s="33"/>
    </row>
    <row r="35" spans="1:7" ht="33" x14ac:dyDescent="0.3">
      <c r="A35" s="20">
        <f>A34+0.01</f>
        <v>4.01</v>
      </c>
      <c r="B35" s="65" t="s">
        <v>50</v>
      </c>
      <c r="C35" s="22">
        <v>30</v>
      </c>
      <c r="D35" s="22" t="s">
        <v>51</v>
      </c>
      <c r="E35" s="24"/>
      <c r="F35" s="25">
        <f t="shared" si="4"/>
        <v>0</v>
      </c>
      <c r="G35" s="26"/>
    </row>
    <row r="36" spans="1:7" ht="33" x14ac:dyDescent="0.3">
      <c r="A36" s="20">
        <f>A35+0.01</f>
        <v>4.0199999999999996</v>
      </c>
      <c r="B36" s="65" t="s">
        <v>52</v>
      </c>
      <c r="C36" s="22">
        <v>10</v>
      </c>
      <c r="D36" s="22" t="s">
        <v>13</v>
      </c>
      <c r="E36" s="24"/>
      <c r="F36" s="27">
        <f t="shared" si="4"/>
        <v>0</v>
      </c>
      <c r="G36" s="26"/>
    </row>
    <row r="37" spans="1:7" x14ac:dyDescent="0.3">
      <c r="A37" s="20">
        <f>A36+0.01</f>
        <v>4.0299999999999994</v>
      </c>
      <c r="B37" s="65" t="s">
        <v>53</v>
      </c>
      <c r="C37" s="22">
        <f>C32</f>
        <v>10</v>
      </c>
      <c r="D37" s="22" t="s">
        <v>13</v>
      </c>
      <c r="E37" s="24"/>
      <c r="F37" s="27">
        <f t="shared" si="4"/>
        <v>0</v>
      </c>
      <c r="G37" s="26"/>
    </row>
    <row r="38" spans="1:7" ht="50.25" thickBot="1" x14ac:dyDescent="0.35">
      <c r="A38" s="20">
        <f>A37+0.01</f>
        <v>4.0399999999999991</v>
      </c>
      <c r="B38" s="65" t="s">
        <v>54</v>
      </c>
      <c r="C38" s="22">
        <v>4.5999999999999996</v>
      </c>
      <c r="D38" s="22" t="s">
        <v>51</v>
      </c>
      <c r="E38" s="24"/>
      <c r="F38" s="27">
        <f t="shared" si="4"/>
        <v>0</v>
      </c>
      <c r="G38" s="28"/>
    </row>
    <row r="39" spans="1:7" ht="17.25" thickBot="1" x14ac:dyDescent="0.35">
      <c r="A39" s="20"/>
      <c r="B39" s="21"/>
      <c r="C39" s="22"/>
      <c r="D39" s="23"/>
      <c r="E39" s="27"/>
      <c r="F39" s="66"/>
      <c r="G39" s="30">
        <f>SUM(F35:F38)</f>
        <v>0</v>
      </c>
    </row>
    <row r="40" spans="1:7" s="19" customFormat="1" x14ac:dyDescent="0.3">
      <c r="A40" s="15">
        <v>5</v>
      </c>
      <c r="B40" s="16" t="s">
        <v>60</v>
      </c>
      <c r="C40" s="31"/>
      <c r="D40" s="17"/>
      <c r="E40" s="32"/>
      <c r="F40" s="32"/>
      <c r="G40" s="33"/>
    </row>
    <row r="41" spans="1:7" ht="33" x14ac:dyDescent="0.3">
      <c r="A41" s="20">
        <f>A40+0.01</f>
        <v>5.01</v>
      </c>
      <c r="B41" s="65" t="s">
        <v>55</v>
      </c>
      <c r="C41" s="22">
        <v>6</v>
      </c>
      <c r="D41" s="22" t="s">
        <v>12</v>
      </c>
      <c r="E41" s="24"/>
      <c r="F41" s="27">
        <f t="shared" ref="F41:F45" si="7">C41*E41</f>
        <v>0</v>
      </c>
      <c r="G41" s="26"/>
    </row>
    <row r="42" spans="1:7" ht="33" x14ac:dyDescent="0.3">
      <c r="A42" s="20">
        <f t="shared" ref="A42:A45" si="8">A41+0.01</f>
        <v>5.0199999999999996</v>
      </c>
      <c r="B42" s="65" t="s">
        <v>56</v>
      </c>
      <c r="C42" s="22">
        <v>4</v>
      </c>
      <c r="D42" s="22" t="s">
        <v>12</v>
      </c>
      <c r="E42" s="24"/>
      <c r="F42" s="27">
        <f t="shared" si="7"/>
        <v>0</v>
      </c>
      <c r="G42" s="26"/>
    </row>
    <row r="43" spans="1:7" x14ac:dyDescent="0.3">
      <c r="A43" s="20">
        <f t="shared" si="8"/>
        <v>5.0299999999999994</v>
      </c>
      <c r="B43" s="65" t="s">
        <v>57</v>
      </c>
      <c r="C43" s="22">
        <v>2</v>
      </c>
      <c r="D43" s="22" t="s">
        <v>12</v>
      </c>
      <c r="E43" s="24"/>
      <c r="F43" s="27">
        <f t="shared" si="7"/>
        <v>0</v>
      </c>
      <c r="G43" s="26"/>
    </row>
    <row r="44" spans="1:7" ht="49.5" x14ac:dyDescent="0.3">
      <c r="A44" s="20">
        <f t="shared" si="8"/>
        <v>5.0399999999999991</v>
      </c>
      <c r="B44" s="65" t="s">
        <v>58</v>
      </c>
      <c r="C44" s="22">
        <v>6</v>
      </c>
      <c r="D44" s="22" t="s">
        <v>12</v>
      </c>
      <c r="E44" s="24"/>
      <c r="F44" s="27">
        <f t="shared" si="7"/>
        <v>0</v>
      </c>
      <c r="G44" s="26"/>
    </row>
    <row r="45" spans="1:7" ht="50.25" thickBot="1" x14ac:dyDescent="0.35">
      <c r="A45" s="20">
        <f t="shared" si="8"/>
        <v>5.0499999999999989</v>
      </c>
      <c r="B45" s="65" t="s">
        <v>59</v>
      </c>
      <c r="C45" s="22">
        <v>4</v>
      </c>
      <c r="D45" s="22" t="s">
        <v>12</v>
      </c>
      <c r="E45" s="24"/>
      <c r="F45" s="27">
        <f t="shared" si="7"/>
        <v>0</v>
      </c>
      <c r="G45" s="69"/>
    </row>
    <row r="46" spans="1:7" ht="17.25" thickBot="1" x14ac:dyDescent="0.35">
      <c r="A46" s="20"/>
      <c r="B46" s="65"/>
      <c r="C46" s="22"/>
      <c r="D46" s="22"/>
      <c r="E46" s="24"/>
      <c r="F46" s="27"/>
      <c r="G46" s="30">
        <f>SUM(F41:F45)</f>
        <v>0</v>
      </c>
    </row>
    <row r="47" spans="1:7" s="19" customFormat="1" x14ac:dyDescent="0.3">
      <c r="A47" s="15">
        <v>6</v>
      </c>
      <c r="B47" s="16" t="s">
        <v>16</v>
      </c>
      <c r="C47" s="31"/>
      <c r="D47" s="17"/>
      <c r="E47" s="32"/>
      <c r="F47" s="32"/>
      <c r="G47" s="33"/>
    </row>
    <row r="48" spans="1:7" ht="66" x14ac:dyDescent="0.3">
      <c r="A48" s="20">
        <f>A47+0.01</f>
        <v>6.01</v>
      </c>
      <c r="B48" s="65" t="s">
        <v>61</v>
      </c>
      <c r="C48" s="22">
        <v>52</v>
      </c>
      <c r="D48" s="22" t="s">
        <v>12</v>
      </c>
      <c r="E48" s="24"/>
      <c r="F48" s="27">
        <f t="shared" si="4"/>
        <v>0</v>
      </c>
      <c r="G48" s="26"/>
    </row>
    <row r="49" spans="1:7" ht="49.5" x14ac:dyDescent="0.3">
      <c r="A49" s="20">
        <f t="shared" ref="A49:A54" si="9">A48+0.01</f>
        <v>6.02</v>
      </c>
      <c r="B49" s="65" t="s">
        <v>31</v>
      </c>
      <c r="C49" s="22">
        <v>26</v>
      </c>
      <c r="D49" s="22" t="s">
        <v>12</v>
      </c>
      <c r="E49" s="24"/>
      <c r="F49" s="27">
        <f t="shared" si="4"/>
        <v>0</v>
      </c>
      <c r="G49" s="26"/>
    </row>
    <row r="50" spans="1:7" ht="49.5" x14ac:dyDescent="0.3">
      <c r="A50" s="20">
        <f t="shared" si="9"/>
        <v>6.0299999999999994</v>
      </c>
      <c r="B50" s="65" t="s">
        <v>30</v>
      </c>
      <c r="C50" s="22">
        <v>31</v>
      </c>
      <c r="D50" s="22" t="s">
        <v>12</v>
      </c>
      <c r="E50" s="24"/>
      <c r="F50" s="27">
        <f t="shared" si="4"/>
        <v>0</v>
      </c>
      <c r="G50" s="26"/>
    </row>
    <row r="51" spans="1:7" ht="33" x14ac:dyDescent="0.3">
      <c r="A51" s="20">
        <f t="shared" si="9"/>
        <v>6.0399999999999991</v>
      </c>
      <c r="B51" s="65" t="s">
        <v>62</v>
      </c>
      <c r="C51" s="22">
        <v>2</v>
      </c>
      <c r="D51" s="22" t="s">
        <v>12</v>
      </c>
      <c r="E51" s="24"/>
      <c r="F51" s="27">
        <f t="shared" si="4"/>
        <v>0</v>
      </c>
      <c r="G51" s="26"/>
    </row>
    <row r="52" spans="1:7" ht="49.5" x14ac:dyDescent="0.3">
      <c r="A52" s="20">
        <f t="shared" si="9"/>
        <v>6.0499999999999989</v>
      </c>
      <c r="B52" s="65" t="s">
        <v>63</v>
      </c>
      <c r="C52" s="22">
        <v>1</v>
      </c>
      <c r="D52" s="22" t="s">
        <v>12</v>
      </c>
      <c r="E52" s="24"/>
      <c r="F52" s="27">
        <f t="shared" ref="F52:F54" si="10">C52*E52</f>
        <v>0</v>
      </c>
      <c r="G52" s="26"/>
    </row>
    <row r="53" spans="1:7" ht="33" x14ac:dyDescent="0.3">
      <c r="A53" s="20">
        <f t="shared" si="9"/>
        <v>6.0599999999999987</v>
      </c>
      <c r="B53" s="65" t="s">
        <v>64</v>
      </c>
      <c r="C53" s="22">
        <v>5</v>
      </c>
      <c r="D53" s="22" t="s">
        <v>12</v>
      </c>
      <c r="E53" s="24"/>
      <c r="F53" s="27">
        <f t="shared" si="10"/>
        <v>0</v>
      </c>
      <c r="G53" s="26"/>
    </row>
    <row r="54" spans="1:7" ht="33.75" thickBot="1" x14ac:dyDescent="0.35">
      <c r="A54" s="20">
        <f t="shared" si="9"/>
        <v>6.0699999999999985</v>
      </c>
      <c r="B54" s="65" t="s">
        <v>65</v>
      </c>
      <c r="C54" s="22">
        <v>1</v>
      </c>
      <c r="D54" s="22" t="s">
        <v>12</v>
      </c>
      <c r="E54" s="24"/>
      <c r="F54" s="27">
        <f t="shared" si="10"/>
        <v>0</v>
      </c>
      <c r="G54" s="26"/>
    </row>
    <row r="55" spans="1:7" s="39" customFormat="1" ht="17.25" thickBot="1" x14ac:dyDescent="0.35">
      <c r="A55" s="34"/>
      <c r="B55" s="35"/>
      <c r="C55" s="36"/>
      <c r="D55" s="37"/>
      <c r="E55" s="37"/>
      <c r="F55" s="67"/>
      <c r="G55" s="30">
        <f>SUM(F48:F54)</f>
        <v>0</v>
      </c>
    </row>
    <row r="56" spans="1:7" s="19" customFormat="1" x14ac:dyDescent="0.3">
      <c r="A56" s="15">
        <v>7</v>
      </c>
      <c r="B56" s="16" t="s">
        <v>66</v>
      </c>
      <c r="C56" s="31"/>
      <c r="D56" s="17"/>
      <c r="E56" s="32"/>
      <c r="F56" s="32"/>
      <c r="G56" s="33"/>
    </row>
    <row r="57" spans="1:7" s="39" customFormat="1" ht="66" x14ac:dyDescent="0.3">
      <c r="A57" s="34">
        <f>A56+0.01</f>
        <v>7.01</v>
      </c>
      <c r="B57" s="65" t="s">
        <v>67</v>
      </c>
      <c r="C57" s="22">
        <v>160</v>
      </c>
      <c r="D57" s="22" t="s">
        <v>13</v>
      </c>
      <c r="E57" s="24"/>
      <c r="F57" s="27">
        <f t="shared" ref="F57" si="11">C57*E57</f>
        <v>0</v>
      </c>
      <c r="G57" s="26"/>
    </row>
    <row r="58" spans="1:7" s="39" customFormat="1" ht="50.25" thickBot="1" x14ac:dyDescent="0.35">
      <c r="A58" s="34">
        <f>A57+0.01</f>
        <v>7.02</v>
      </c>
      <c r="B58" s="65" t="s">
        <v>68</v>
      </c>
      <c r="C58" s="22">
        <v>160</v>
      </c>
      <c r="D58" s="22" t="s">
        <v>13</v>
      </c>
      <c r="E58" s="24"/>
      <c r="F58" s="27">
        <f t="shared" ref="F58" si="12">C58*E58</f>
        <v>0</v>
      </c>
      <c r="G58" s="26"/>
    </row>
    <row r="59" spans="1:7" s="39" customFormat="1" ht="17.25" thickBot="1" x14ac:dyDescent="0.35">
      <c r="A59" s="34"/>
      <c r="B59" s="35"/>
      <c r="C59" s="36"/>
      <c r="D59" s="37"/>
      <c r="E59" s="37"/>
      <c r="F59" s="67"/>
      <c r="G59" s="30">
        <f>SUM(F57:F58)</f>
        <v>0</v>
      </c>
    </row>
    <row r="60" spans="1:7" s="19" customFormat="1" x14ac:dyDescent="0.3">
      <c r="A60" s="15">
        <v>8</v>
      </c>
      <c r="B60" s="16" t="s">
        <v>69</v>
      </c>
      <c r="C60" s="31"/>
      <c r="D60" s="17"/>
      <c r="E60" s="32"/>
      <c r="F60" s="32"/>
      <c r="G60" s="33"/>
    </row>
    <row r="61" spans="1:7" s="39" customFormat="1" ht="33" x14ac:dyDescent="0.3">
      <c r="A61" s="34">
        <f>A60+0.01</f>
        <v>8.01</v>
      </c>
      <c r="B61" s="65" t="s">
        <v>70</v>
      </c>
      <c r="C61" s="22">
        <f>C30</f>
        <v>830.4000000000002</v>
      </c>
      <c r="D61" s="22" t="s">
        <v>42</v>
      </c>
      <c r="E61" s="24"/>
      <c r="F61" s="27">
        <f t="shared" ref="F61" si="13">C61*E61</f>
        <v>0</v>
      </c>
      <c r="G61" s="26"/>
    </row>
    <row r="62" spans="1:7" s="39" customFormat="1" ht="33.75" thickBot="1" x14ac:dyDescent="0.35">
      <c r="A62" s="34">
        <f>A61+0.01</f>
        <v>8.02</v>
      </c>
      <c r="B62" s="65" t="s">
        <v>71</v>
      </c>
      <c r="C62" s="22">
        <f>35*1.5*10.76</f>
        <v>564.9</v>
      </c>
      <c r="D62" s="22" t="s">
        <v>42</v>
      </c>
      <c r="E62" s="24"/>
      <c r="F62" s="27">
        <f t="shared" ref="F62" si="14">C62*E62</f>
        <v>0</v>
      </c>
      <c r="G62" s="26"/>
    </row>
    <row r="63" spans="1:7" s="39" customFormat="1" ht="17.25" thickBot="1" x14ac:dyDescent="0.35">
      <c r="A63" s="34"/>
      <c r="B63" s="35"/>
      <c r="C63" s="36"/>
      <c r="D63" s="37"/>
      <c r="E63" s="37"/>
      <c r="F63" s="67"/>
      <c r="G63" s="30">
        <f>SUM(F61:F62)</f>
        <v>0</v>
      </c>
    </row>
    <row r="64" spans="1:7" s="19" customFormat="1" x14ac:dyDescent="0.3">
      <c r="A64" s="15">
        <v>9</v>
      </c>
      <c r="B64" s="16" t="s">
        <v>72</v>
      </c>
      <c r="C64" s="31"/>
      <c r="D64" s="17"/>
      <c r="E64" s="32"/>
      <c r="F64" s="32"/>
      <c r="G64" s="33"/>
    </row>
    <row r="65" spans="1:7" s="39" customFormat="1" ht="66.75" thickBot="1" x14ac:dyDescent="0.35">
      <c r="A65" s="34">
        <f>A64+0.01</f>
        <v>9.01</v>
      </c>
      <c r="B65" s="65" t="s">
        <v>73</v>
      </c>
      <c r="C65" s="22">
        <v>1</v>
      </c>
      <c r="D65" s="22" t="s">
        <v>28</v>
      </c>
      <c r="E65" s="24"/>
      <c r="F65" s="27">
        <f t="shared" ref="F65" si="15">C65*E65</f>
        <v>0</v>
      </c>
      <c r="G65" s="26"/>
    </row>
    <row r="66" spans="1:7" s="39" customFormat="1" ht="17.25" thickBot="1" x14ac:dyDescent="0.35">
      <c r="A66" s="34"/>
      <c r="B66" s="35"/>
      <c r="C66" s="36"/>
      <c r="D66" s="37"/>
      <c r="E66" s="37"/>
      <c r="F66" s="67"/>
      <c r="G66" s="30">
        <f>SUM(F65)</f>
        <v>0</v>
      </c>
    </row>
    <row r="67" spans="1:7" s="19" customFormat="1" x14ac:dyDescent="0.3">
      <c r="A67" s="15">
        <v>10</v>
      </c>
      <c r="B67" s="16" t="s">
        <v>74</v>
      </c>
      <c r="C67" s="31"/>
      <c r="D67" s="17"/>
      <c r="E67" s="32"/>
      <c r="F67" s="32"/>
      <c r="G67" s="33"/>
    </row>
    <row r="68" spans="1:7" s="39" customFormat="1" ht="50.25" thickBot="1" x14ac:dyDescent="0.35">
      <c r="A68" s="34">
        <f>A67+0.01</f>
        <v>10.01</v>
      </c>
      <c r="B68" s="65" t="s">
        <v>75</v>
      </c>
      <c r="C68" s="22">
        <v>1</v>
      </c>
      <c r="D68" s="22" t="s">
        <v>28</v>
      </c>
      <c r="E68" s="24"/>
      <c r="F68" s="27">
        <f t="shared" ref="F68" si="16">C68*E68</f>
        <v>0</v>
      </c>
      <c r="G68" s="26"/>
    </row>
    <row r="69" spans="1:7" s="39" customFormat="1" ht="17.25" thickBot="1" x14ac:dyDescent="0.35">
      <c r="A69" s="34"/>
      <c r="B69" s="35"/>
      <c r="C69" s="36"/>
      <c r="D69" s="37"/>
      <c r="E69" s="37"/>
      <c r="F69" s="67"/>
      <c r="G69" s="30">
        <f>SUM(F68)</f>
        <v>0</v>
      </c>
    </row>
    <row r="70" spans="1:7" s="19" customFormat="1" x14ac:dyDescent="0.3">
      <c r="A70" s="15">
        <v>11</v>
      </c>
      <c r="B70" s="16" t="s">
        <v>32</v>
      </c>
      <c r="C70" s="31"/>
      <c r="D70" s="17"/>
      <c r="E70" s="32"/>
      <c r="F70" s="32"/>
      <c r="G70" s="33"/>
    </row>
    <row r="71" spans="1:7" s="39" customFormat="1" ht="33" x14ac:dyDescent="0.3">
      <c r="A71" s="34">
        <f>A70+0.01</f>
        <v>11.01</v>
      </c>
      <c r="B71" s="65" t="s">
        <v>76</v>
      </c>
      <c r="C71" s="22">
        <v>2</v>
      </c>
      <c r="D71" s="22" t="s">
        <v>12</v>
      </c>
      <c r="E71" s="24"/>
      <c r="F71" s="27">
        <f t="shared" ref="F71:F73" si="17">C71*E71</f>
        <v>0</v>
      </c>
      <c r="G71" s="38"/>
    </row>
    <row r="72" spans="1:7" s="39" customFormat="1" ht="33" x14ac:dyDescent="0.3">
      <c r="A72" s="34">
        <f t="shared" ref="A72:A73" si="18">A71+0.01</f>
        <v>11.02</v>
      </c>
      <c r="B72" s="65" t="s">
        <v>77</v>
      </c>
      <c r="C72" s="22">
        <v>10</v>
      </c>
      <c r="D72" s="22" t="s">
        <v>12</v>
      </c>
      <c r="E72" s="24"/>
      <c r="F72" s="27">
        <f t="shared" si="17"/>
        <v>0</v>
      </c>
      <c r="G72" s="38"/>
    </row>
    <row r="73" spans="1:7" s="39" customFormat="1" ht="33.75" thickBot="1" x14ac:dyDescent="0.35">
      <c r="A73" s="34">
        <f t="shared" si="18"/>
        <v>11.03</v>
      </c>
      <c r="B73" s="65" t="s">
        <v>78</v>
      </c>
      <c r="C73" s="22">
        <v>1</v>
      </c>
      <c r="D73" s="22" t="s">
        <v>12</v>
      </c>
      <c r="E73" s="24"/>
      <c r="F73" s="27">
        <f t="shared" si="17"/>
        <v>0</v>
      </c>
      <c r="G73" s="38"/>
    </row>
    <row r="74" spans="1:7" s="39" customFormat="1" ht="17.25" thickBot="1" x14ac:dyDescent="0.35">
      <c r="A74" s="34"/>
      <c r="B74" s="35"/>
      <c r="C74" s="36"/>
      <c r="D74" s="37"/>
      <c r="E74" s="37"/>
      <c r="F74" s="67"/>
      <c r="G74" s="30">
        <f>SUM(F71:F73)</f>
        <v>0</v>
      </c>
    </row>
    <row r="75" spans="1:7" s="39" customFormat="1" ht="17.25" thickBot="1" x14ac:dyDescent="0.35">
      <c r="A75" s="34"/>
      <c r="B75" s="35"/>
      <c r="C75" s="36"/>
      <c r="D75" s="37"/>
      <c r="E75" s="37"/>
      <c r="F75" s="27"/>
      <c r="G75" s="68"/>
    </row>
    <row r="76" spans="1:7" s="40" customFormat="1" ht="17.25" customHeight="1" thickBot="1" x14ac:dyDescent="0.35">
      <c r="A76" s="70" t="s">
        <v>17</v>
      </c>
      <c r="B76" s="71"/>
      <c r="C76" s="71"/>
      <c r="D76" s="71"/>
      <c r="E76" s="71"/>
      <c r="F76" s="72"/>
      <c r="G76" s="30">
        <f>SUM(G15:G75)</f>
        <v>0</v>
      </c>
    </row>
    <row r="77" spans="1:7" s="44" customFormat="1" x14ac:dyDescent="0.3">
      <c r="A77" s="41"/>
      <c r="B77" s="11"/>
      <c r="C77" s="11"/>
      <c r="D77" s="11"/>
      <c r="E77" s="11"/>
      <c r="F77" s="42"/>
      <c r="G77" s="43"/>
    </row>
    <row r="78" spans="1:7" s="19" customFormat="1" x14ac:dyDescent="0.3">
      <c r="A78" s="15">
        <v>5</v>
      </c>
      <c r="B78" s="16" t="s">
        <v>18</v>
      </c>
      <c r="C78" s="31"/>
      <c r="D78" s="17"/>
      <c r="E78" s="32"/>
      <c r="F78" s="32"/>
      <c r="G78" s="45"/>
    </row>
    <row r="79" spans="1:7" x14ac:dyDescent="0.3">
      <c r="A79" s="46">
        <f>A78+0.01</f>
        <v>5.01</v>
      </c>
      <c r="B79" s="47" t="s">
        <v>19</v>
      </c>
      <c r="C79" s="48"/>
      <c r="D79" s="22" t="s">
        <v>20</v>
      </c>
      <c r="E79" s="49"/>
      <c r="F79" s="25">
        <f>C79*$G$76</f>
        <v>0</v>
      </c>
      <c r="G79" s="26"/>
    </row>
    <row r="80" spans="1:7" x14ac:dyDescent="0.3">
      <c r="A80" s="46">
        <f t="shared" ref="A80:A84" si="19">A79+0.01</f>
        <v>5.0199999999999996</v>
      </c>
      <c r="B80" s="47" t="s">
        <v>21</v>
      </c>
      <c r="C80" s="48"/>
      <c r="D80" s="22" t="s">
        <v>20</v>
      </c>
      <c r="E80" s="49"/>
      <c r="F80" s="25">
        <f t="shared" ref="F80:F84" si="20">C80*$G$76</f>
        <v>0</v>
      </c>
      <c r="G80" s="26"/>
    </row>
    <row r="81" spans="1:7" x14ac:dyDescent="0.3">
      <c r="A81" s="46">
        <f t="shared" si="19"/>
        <v>5.0299999999999994</v>
      </c>
      <c r="B81" s="47" t="s">
        <v>22</v>
      </c>
      <c r="C81" s="48"/>
      <c r="D81" s="22" t="s">
        <v>20</v>
      </c>
      <c r="E81" s="49"/>
      <c r="F81" s="25">
        <f t="shared" si="20"/>
        <v>0</v>
      </c>
      <c r="G81" s="26"/>
    </row>
    <row r="82" spans="1:7" x14ac:dyDescent="0.3">
      <c r="A82" s="46">
        <f t="shared" si="19"/>
        <v>5.0399999999999991</v>
      </c>
      <c r="B82" s="47" t="s">
        <v>23</v>
      </c>
      <c r="C82" s="22">
        <v>4.5</v>
      </c>
      <c r="D82" s="22" t="s">
        <v>20</v>
      </c>
      <c r="E82" s="49"/>
      <c r="F82" s="25">
        <f t="shared" si="20"/>
        <v>0</v>
      </c>
      <c r="G82" s="26"/>
    </row>
    <row r="83" spans="1:7" x14ac:dyDescent="0.3">
      <c r="A83" s="46">
        <f t="shared" si="19"/>
        <v>5.0499999999999989</v>
      </c>
      <c r="B83" s="47" t="s">
        <v>24</v>
      </c>
      <c r="C83" s="22">
        <v>0.1</v>
      </c>
      <c r="D83" s="22" t="s">
        <v>20</v>
      </c>
      <c r="E83" s="49"/>
      <c r="F83" s="25">
        <f t="shared" si="20"/>
        <v>0</v>
      </c>
      <c r="G83" s="26"/>
    </row>
    <row r="84" spans="1:7" ht="50.25" thickBot="1" x14ac:dyDescent="0.35">
      <c r="A84" s="46">
        <f t="shared" si="19"/>
        <v>5.0599999999999987</v>
      </c>
      <c r="B84" s="47" t="s">
        <v>25</v>
      </c>
      <c r="C84" s="22">
        <v>1</v>
      </c>
      <c r="D84" s="22" t="s">
        <v>20</v>
      </c>
      <c r="E84" s="49"/>
      <c r="F84" s="25">
        <f t="shared" si="20"/>
        <v>0</v>
      </c>
      <c r="G84" s="28"/>
    </row>
    <row r="85" spans="1:7" ht="17.25" thickBot="1" x14ac:dyDescent="0.35">
      <c r="A85" s="46"/>
      <c r="B85" s="47"/>
      <c r="C85" s="22"/>
      <c r="D85" s="22"/>
      <c r="E85" s="49"/>
      <c r="F85" s="50"/>
      <c r="G85" s="30">
        <f>SUM(F79:F84)</f>
        <v>0</v>
      </c>
    </row>
    <row r="86" spans="1:7" s="39" customFormat="1" ht="17.25" thickBot="1" x14ac:dyDescent="0.35">
      <c r="A86" s="51"/>
      <c r="B86" s="52"/>
      <c r="C86" s="36"/>
      <c r="D86" s="36"/>
      <c r="E86" s="53"/>
      <c r="F86" s="27"/>
      <c r="G86" s="54"/>
    </row>
    <row r="87" spans="1:7" ht="33.75" thickBot="1" x14ac:dyDescent="0.35">
      <c r="A87" s="46">
        <f>A84+0.01</f>
        <v>5.0699999999999985</v>
      </c>
      <c r="B87" s="47" t="s">
        <v>26</v>
      </c>
      <c r="C87" s="22">
        <v>18</v>
      </c>
      <c r="D87" s="22" t="s">
        <v>20</v>
      </c>
      <c r="E87" s="49"/>
      <c r="F87" s="50">
        <f>F79*0.18</f>
        <v>0</v>
      </c>
      <c r="G87" s="30">
        <f>F87</f>
        <v>0</v>
      </c>
    </row>
    <row r="88" spans="1:7" s="39" customFormat="1" ht="17.25" thickBot="1" x14ac:dyDescent="0.35">
      <c r="A88" s="55"/>
      <c r="B88" s="56"/>
      <c r="C88" s="57"/>
      <c r="D88" s="57"/>
      <c r="E88" s="58"/>
      <c r="F88" s="59"/>
      <c r="G88" s="60"/>
    </row>
    <row r="89" spans="1:7" s="62" customFormat="1" ht="18.75" customHeight="1" thickBot="1" x14ac:dyDescent="0.4">
      <c r="A89" s="73" t="s">
        <v>79</v>
      </c>
      <c r="B89" s="74"/>
      <c r="C89" s="74"/>
      <c r="D89" s="74"/>
      <c r="E89" s="74"/>
      <c r="F89" s="75"/>
      <c r="G89" s="61">
        <f>SUM(G76:G87)</f>
        <v>0</v>
      </c>
    </row>
  </sheetData>
  <mergeCells count="10">
    <mergeCell ref="A76:F76"/>
    <mergeCell ref="A89:F89"/>
    <mergeCell ref="A10:B10"/>
    <mergeCell ref="C10:G10"/>
    <mergeCell ref="A1:G5"/>
    <mergeCell ref="A6:G6"/>
    <mergeCell ref="A7:G7"/>
    <mergeCell ref="A9:G9"/>
    <mergeCell ref="A11:B11"/>
    <mergeCell ref="C11:G11"/>
  </mergeCells>
  <pageMargins left="0.7" right="0.7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ADMISIONES</vt:lpstr>
      <vt:lpstr>ADMISIONES!Área_de_impresión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cramirez</dc:creator>
  <cp:lastModifiedBy>aurena</cp:lastModifiedBy>
  <dcterms:created xsi:type="dcterms:W3CDTF">2016-06-30T15:48:27Z</dcterms:created>
  <dcterms:modified xsi:type="dcterms:W3CDTF">2016-11-23T18:34:48Z</dcterms:modified>
</cp:coreProperties>
</file>