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Derek\Desktop\OAI\PLANIFICACION Y DESARROLLO\EJP 2023\FEBRERO\"/>
    </mc:Choice>
  </mc:AlternateContent>
  <xr:revisionPtr revIDLastSave="0" documentId="13_ncr:1_{83A2896E-5F81-4001-9191-32CF46D876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3 Ejecucion " sheetId="1" r:id="rId1"/>
    <sheet name="Datos Abierto" sheetId="2" state="hidden" r:id="rId2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1" l="1"/>
  <c r="E63" i="1"/>
  <c r="G63" i="1"/>
  <c r="G66" i="1"/>
  <c r="G65" i="1"/>
  <c r="G64" i="1"/>
  <c r="G67" i="1"/>
  <c r="G62" i="1"/>
  <c r="G61" i="1"/>
  <c r="G60" i="1"/>
  <c r="G59" i="1"/>
  <c r="G58" i="1"/>
  <c r="G57" i="1"/>
  <c r="G56" i="1"/>
  <c r="G55" i="1"/>
  <c r="G54" i="1"/>
  <c r="G53" i="1" s="1"/>
  <c r="G45" i="1"/>
  <c r="G44" i="1"/>
  <c r="G43" i="1"/>
  <c r="G42" i="1"/>
  <c r="G41" i="1"/>
  <c r="G40" i="1"/>
  <c r="G39" i="1"/>
  <c r="G38" i="1"/>
  <c r="G37" i="1" s="1"/>
  <c r="G36" i="1"/>
  <c r="G35" i="1"/>
  <c r="G34" i="1"/>
  <c r="G33" i="1"/>
  <c r="G32" i="1"/>
  <c r="G31" i="1"/>
  <c r="G30" i="1"/>
  <c r="G29" i="1"/>
  <c r="G28" i="1"/>
  <c r="G27" i="1" s="1"/>
  <c r="G26" i="1"/>
  <c r="G25" i="1"/>
  <c r="G24" i="1"/>
  <c r="G23" i="1"/>
  <c r="G22" i="1"/>
  <c r="G21" i="1"/>
  <c r="G20" i="1"/>
  <c r="G19" i="1"/>
  <c r="G17" i="1" s="1"/>
  <c r="G18" i="1"/>
  <c r="G16" i="1"/>
  <c r="G15" i="1"/>
  <c r="G14" i="1"/>
  <c r="G13" i="1"/>
  <c r="G12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H53" i="1" s="1"/>
  <c r="I53" i="1"/>
  <c r="I46" i="1"/>
  <c r="H46" i="1"/>
  <c r="G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I37" i="1" s="1"/>
  <c r="H38" i="1"/>
  <c r="H37" i="1" s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H27" i="1" s="1"/>
  <c r="I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I17" i="1" s="1"/>
  <c r="H18" i="1"/>
  <c r="H17" i="1" s="1"/>
  <c r="I16" i="1"/>
  <c r="H16" i="1"/>
  <c r="I15" i="1"/>
  <c r="H15" i="1"/>
  <c r="I14" i="1"/>
  <c r="H14" i="1"/>
  <c r="I13" i="1"/>
  <c r="H13" i="1"/>
  <c r="I12" i="1"/>
  <c r="H12" i="1"/>
  <c r="H11" i="1" s="1"/>
  <c r="I11" i="1"/>
  <c r="D27" i="1"/>
  <c r="E11" i="1"/>
  <c r="G11" i="1" l="1"/>
  <c r="C45" i="2"/>
  <c r="C46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3" i="2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83" i="1"/>
  <c r="Q82" i="1"/>
  <c r="Q81" i="1"/>
  <c r="Q80" i="1"/>
  <c r="Q79" i="1"/>
  <c r="Q78" i="1"/>
  <c r="Q77" i="1"/>
  <c r="Q76" i="1"/>
  <c r="Q62" i="1"/>
  <c r="Q61" i="1"/>
  <c r="Q60" i="1"/>
  <c r="Q59" i="1"/>
  <c r="Q58" i="1"/>
  <c r="Q57" i="1"/>
  <c r="Q56" i="1"/>
  <c r="Q55" i="1"/>
  <c r="Q54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6" i="1"/>
  <c r="Q35" i="1"/>
  <c r="Q34" i="1"/>
  <c r="Q33" i="1"/>
  <c r="Q32" i="1"/>
  <c r="Q31" i="1"/>
  <c r="Q30" i="1"/>
  <c r="Q29" i="1"/>
  <c r="Q28" i="1"/>
  <c r="Q26" i="1"/>
  <c r="Q25" i="1"/>
  <c r="Q24" i="1"/>
  <c r="Q23" i="1"/>
  <c r="Q22" i="1"/>
  <c r="Q21" i="1"/>
  <c r="Q20" i="1"/>
  <c r="Q19" i="1"/>
  <c r="Q18" i="1"/>
  <c r="Q16" i="1"/>
  <c r="Q15" i="1"/>
  <c r="Q14" i="1"/>
  <c r="Q13" i="1"/>
  <c r="Q12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6" i="1"/>
  <c r="P35" i="1"/>
  <c r="P34" i="1"/>
  <c r="P33" i="1"/>
  <c r="P32" i="1"/>
  <c r="P31" i="1"/>
  <c r="P30" i="1"/>
  <c r="P29" i="1"/>
  <c r="P28" i="1"/>
  <c r="P26" i="1"/>
  <c r="P25" i="1"/>
  <c r="P24" i="1"/>
  <c r="P23" i="1"/>
  <c r="P22" i="1"/>
  <c r="P21" i="1"/>
  <c r="P20" i="1"/>
  <c r="P19" i="1"/>
  <c r="P18" i="1"/>
  <c r="P16" i="1"/>
  <c r="P15" i="1"/>
  <c r="P14" i="1"/>
  <c r="P13" i="1"/>
  <c r="P12" i="1"/>
  <c r="P76" i="1"/>
  <c r="P77" i="1"/>
  <c r="P78" i="1"/>
  <c r="P79" i="1"/>
  <c r="P80" i="1"/>
  <c r="P81" i="1"/>
  <c r="P82" i="1"/>
  <c r="P8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6" i="1"/>
  <c r="O35" i="1"/>
  <c r="O34" i="1"/>
  <c r="O33" i="1"/>
  <c r="O32" i="1"/>
  <c r="O31" i="1"/>
  <c r="O30" i="1"/>
  <c r="O29" i="1"/>
  <c r="O28" i="1"/>
  <c r="O26" i="1"/>
  <c r="O25" i="1"/>
  <c r="O24" i="1"/>
  <c r="O23" i="1"/>
  <c r="O22" i="1"/>
  <c r="O21" i="1"/>
  <c r="O20" i="1"/>
  <c r="O19" i="1"/>
  <c r="O18" i="1"/>
  <c r="O16" i="1"/>
  <c r="O15" i="1"/>
  <c r="O14" i="1"/>
  <c r="O62" i="1"/>
  <c r="O61" i="1"/>
  <c r="O60" i="1"/>
  <c r="O59" i="1"/>
  <c r="O58" i="1"/>
  <c r="O57" i="1"/>
  <c r="O56" i="1"/>
  <c r="O55" i="1"/>
  <c r="O54" i="1"/>
  <c r="O13" i="1"/>
  <c r="O12" i="1"/>
  <c r="O63" i="1"/>
  <c r="O64" i="1"/>
  <c r="O65" i="1"/>
  <c r="O66" i="1"/>
  <c r="O67" i="1"/>
  <c r="O68" i="1"/>
  <c r="O69" i="1"/>
  <c r="O70" i="1"/>
  <c r="O71" i="1"/>
  <c r="O72" i="1"/>
  <c r="O73" i="1"/>
  <c r="O74" i="1"/>
  <c r="O76" i="1"/>
  <c r="O77" i="1"/>
  <c r="O78" i="1"/>
  <c r="O79" i="1"/>
  <c r="O80" i="1"/>
  <c r="O81" i="1"/>
  <c r="O82" i="1"/>
  <c r="O83" i="1"/>
  <c r="N47" i="1"/>
  <c r="N48" i="1"/>
  <c r="N49" i="1"/>
  <c r="N50" i="1"/>
  <c r="N51" i="1"/>
  <c r="N52" i="1"/>
  <c r="N83" i="1"/>
  <c r="N82" i="1"/>
  <c r="N81" i="1"/>
  <c r="N80" i="1"/>
  <c r="N79" i="1"/>
  <c r="N78" i="1"/>
  <c r="N77" i="1"/>
  <c r="N76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45" i="1"/>
  <c r="N44" i="1"/>
  <c r="N43" i="1"/>
  <c r="N42" i="1"/>
  <c r="N41" i="1"/>
  <c r="N40" i="1"/>
  <c r="N39" i="1"/>
  <c r="N38" i="1"/>
  <c r="N36" i="1"/>
  <c r="N35" i="1"/>
  <c r="N34" i="1"/>
  <c r="N33" i="1"/>
  <c r="N32" i="1"/>
  <c r="N31" i="1"/>
  <c r="N30" i="1"/>
  <c r="N29" i="1"/>
  <c r="N28" i="1"/>
  <c r="N26" i="1"/>
  <c r="N25" i="1"/>
  <c r="N24" i="1"/>
  <c r="N23" i="1"/>
  <c r="N22" i="1"/>
  <c r="N21" i="1"/>
  <c r="N20" i="1"/>
  <c r="N19" i="1"/>
  <c r="N18" i="1"/>
  <c r="N16" i="1"/>
  <c r="N15" i="1"/>
  <c r="N14" i="1"/>
  <c r="N13" i="1"/>
  <c r="N12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6" i="1"/>
  <c r="M35" i="1"/>
  <c r="M34" i="1"/>
  <c r="M33" i="1"/>
  <c r="M32" i="1"/>
  <c r="M31" i="1"/>
  <c r="M30" i="1"/>
  <c r="M29" i="1"/>
  <c r="M28" i="1"/>
  <c r="M74" i="1"/>
  <c r="M73" i="1"/>
  <c r="M72" i="1"/>
  <c r="M71" i="1"/>
  <c r="M70" i="1"/>
  <c r="M69" i="1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12" i="1"/>
  <c r="M76" i="1"/>
  <c r="M77" i="1"/>
  <c r="M78" i="1"/>
  <c r="M79" i="1"/>
  <c r="M80" i="1"/>
  <c r="M81" i="1"/>
  <c r="M82" i="1"/>
  <c r="M83" i="1"/>
  <c r="Q17" i="1" l="1"/>
  <c r="Q53" i="1"/>
  <c r="Q27" i="1"/>
  <c r="Q37" i="1"/>
  <c r="Q11" i="1"/>
  <c r="P37" i="1"/>
  <c r="P17" i="1"/>
  <c r="O27" i="1"/>
  <c r="P27" i="1"/>
  <c r="P53" i="1"/>
  <c r="P11" i="1"/>
  <c r="O37" i="1"/>
  <c r="N37" i="1"/>
  <c r="O53" i="1"/>
  <c r="O17" i="1"/>
  <c r="O11" i="1"/>
  <c r="N17" i="1"/>
  <c r="M27" i="1"/>
  <c r="N11" i="1"/>
  <c r="M17" i="1"/>
  <c r="M53" i="1"/>
  <c r="M37" i="1"/>
  <c r="L62" i="1"/>
  <c r="L61" i="1"/>
  <c r="L60" i="1"/>
  <c r="L59" i="1"/>
  <c r="L58" i="1"/>
  <c r="L57" i="1"/>
  <c r="L56" i="1"/>
  <c r="L55" i="1"/>
  <c r="L54" i="1"/>
  <c r="L45" i="1"/>
  <c r="L44" i="1"/>
  <c r="L43" i="1"/>
  <c r="L42" i="1"/>
  <c r="L41" i="1"/>
  <c r="L40" i="1"/>
  <c r="L39" i="1"/>
  <c r="L38" i="1"/>
  <c r="L36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L19" i="1"/>
  <c r="L18" i="1"/>
  <c r="L16" i="1"/>
  <c r="L15" i="1"/>
  <c r="L14" i="1"/>
  <c r="L13" i="1"/>
  <c r="L12" i="1"/>
  <c r="K62" i="1"/>
  <c r="K61" i="1"/>
  <c r="K60" i="1"/>
  <c r="K59" i="1"/>
  <c r="K58" i="1"/>
  <c r="K57" i="1"/>
  <c r="K56" i="1"/>
  <c r="K55" i="1"/>
  <c r="K54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6" i="1"/>
  <c r="K35" i="1"/>
  <c r="K34" i="1"/>
  <c r="K33" i="1"/>
  <c r="K32" i="1"/>
  <c r="K31" i="1"/>
  <c r="K30" i="1"/>
  <c r="K29" i="1"/>
  <c r="K28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K12" i="1"/>
  <c r="Q10" i="1" l="1"/>
  <c r="P10" i="1"/>
  <c r="P84" i="1" s="1"/>
  <c r="O10" i="1"/>
  <c r="O84" i="1" s="1"/>
  <c r="L27" i="1"/>
  <c r="J62" i="1"/>
  <c r="J61" i="1"/>
  <c r="J60" i="1"/>
  <c r="J59" i="1"/>
  <c r="J58" i="1"/>
  <c r="J57" i="1"/>
  <c r="J56" i="1"/>
  <c r="J55" i="1"/>
  <c r="J54" i="1"/>
  <c r="J45" i="1"/>
  <c r="J44" i="1"/>
  <c r="J43" i="1"/>
  <c r="J42" i="1"/>
  <c r="J41" i="1"/>
  <c r="J40" i="1"/>
  <c r="J39" i="1"/>
  <c r="J38" i="1"/>
  <c r="J36" i="1"/>
  <c r="J35" i="1"/>
  <c r="J34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9" i="1"/>
  <c r="J18" i="1"/>
  <c r="J16" i="1"/>
  <c r="J15" i="1"/>
  <c r="J14" i="1"/>
  <c r="J13" i="1"/>
  <c r="J12" i="1"/>
  <c r="R83" i="1" l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E53" i="1"/>
  <c r="D53" i="1"/>
  <c r="D37" i="1"/>
  <c r="E37" i="1"/>
  <c r="E27" i="1"/>
  <c r="D17" i="1"/>
  <c r="E17" i="1"/>
  <c r="D11" i="1"/>
  <c r="E10" i="1" l="1"/>
  <c r="E84" i="1" s="1"/>
  <c r="D10" i="1"/>
  <c r="D84" i="1" s="1"/>
  <c r="F67" i="1" l="1"/>
  <c r="F66" i="1"/>
  <c r="F65" i="1"/>
  <c r="F64" i="1"/>
  <c r="F62" i="1"/>
  <c r="F61" i="1"/>
  <c r="F60" i="1"/>
  <c r="F59" i="1"/>
  <c r="F58" i="1"/>
  <c r="F57" i="1"/>
  <c r="F56" i="1"/>
  <c r="F55" i="1"/>
  <c r="F54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6" i="1"/>
  <c r="F35" i="1"/>
  <c r="F34" i="1"/>
  <c r="F33" i="1"/>
  <c r="F32" i="1"/>
  <c r="F31" i="1"/>
  <c r="F30" i="1"/>
  <c r="F29" i="1"/>
  <c r="F28" i="1"/>
  <c r="F26" i="1"/>
  <c r="F25" i="1"/>
  <c r="F24" i="1"/>
  <c r="F23" i="1"/>
  <c r="F22" i="1"/>
  <c r="F21" i="1"/>
  <c r="F20" i="1"/>
  <c r="F19" i="1"/>
  <c r="F18" i="1"/>
  <c r="F16" i="1"/>
  <c r="F15" i="1"/>
  <c r="F14" i="1"/>
  <c r="F13" i="1"/>
  <c r="F12" i="1"/>
  <c r="R13" i="1" l="1"/>
  <c r="R15" i="1"/>
  <c r="R66" i="1"/>
  <c r="R18" i="1"/>
  <c r="R29" i="1"/>
  <c r="R31" i="1"/>
  <c r="R33" i="1"/>
  <c r="R20" i="1"/>
  <c r="R22" i="1"/>
  <c r="R24" i="1"/>
  <c r="R26" i="1"/>
  <c r="R64" i="1"/>
  <c r="R59" i="1"/>
  <c r="R61" i="1"/>
  <c r="R30" i="1"/>
  <c r="R12" i="1"/>
  <c r="R14" i="1"/>
  <c r="R16" i="1"/>
  <c r="R23" i="1"/>
  <c r="R25" i="1"/>
  <c r="R28" i="1"/>
  <c r="R34" i="1"/>
  <c r="R32" i="1"/>
  <c r="R19" i="1"/>
  <c r="R21" i="1"/>
  <c r="R65" i="1"/>
  <c r="R67" i="1"/>
  <c r="R36" i="1"/>
  <c r="R39" i="1"/>
  <c r="R41" i="1"/>
  <c r="R43" i="1"/>
  <c r="R45" i="1"/>
  <c r="R48" i="1"/>
  <c r="R50" i="1"/>
  <c r="R52" i="1"/>
  <c r="R55" i="1"/>
  <c r="R57" i="1"/>
  <c r="R35" i="1"/>
  <c r="R38" i="1"/>
  <c r="F37" i="1"/>
  <c r="R40" i="1"/>
  <c r="R42" i="1"/>
  <c r="R44" i="1"/>
  <c r="R47" i="1"/>
  <c r="R49" i="1"/>
  <c r="R51" i="1"/>
  <c r="R54" i="1"/>
  <c r="R56" i="1"/>
  <c r="R58" i="1"/>
  <c r="R60" i="1"/>
  <c r="R62" i="1"/>
  <c r="F63" i="1"/>
  <c r="H10" i="1" l="1"/>
  <c r="H84" i="1" s="1"/>
  <c r="Q84" i="1"/>
  <c r="J53" i="1"/>
  <c r="K53" i="1"/>
  <c r="L53" i="1"/>
  <c r="N53" i="1"/>
  <c r="F53" i="1"/>
  <c r="J46" i="1"/>
  <c r="L46" i="1"/>
  <c r="N46" i="1"/>
  <c r="F46" i="1"/>
  <c r="J37" i="1"/>
  <c r="K37" i="1"/>
  <c r="L37" i="1"/>
  <c r="J27" i="1"/>
  <c r="K27" i="1"/>
  <c r="N27" i="1"/>
  <c r="F27" i="1"/>
  <c r="J17" i="1"/>
  <c r="K17" i="1"/>
  <c r="L17" i="1"/>
  <c r="F17" i="1"/>
  <c r="J11" i="1"/>
  <c r="K11" i="1"/>
  <c r="L11" i="1"/>
  <c r="M11" i="1"/>
  <c r="F11" i="1"/>
  <c r="N10" i="1" l="1"/>
  <c r="N84" i="1" s="1"/>
  <c r="L10" i="1"/>
  <c r="L84" i="1" s="1"/>
  <c r="M10" i="1"/>
  <c r="M84" i="1" s="1"/>
  <c r="K10" i="1"/>
  <c r="R46" i="1"/>
  <c r="J10" i="1"/>
  <c r="J84" i="1" s="1"/>
  <c r="R37" i="1"/>
  <c r="R17" i="1"/>
  <c r="R27" i="1"/>
  <c r="R53" i="1"/>
  <c r="R11" i="1"/>
  <c r="I10" i="1"/>
  <c r="I84" i="1" s="1"/>
  <c r="G10" i="1"/>
  <c r="G84" i="1" s="1"/>
  <c r="R63" i="1"/>
  <c r="K84" i="1" l="1"/>
  <c r="F10" i="1"/>
  <c r="R84" i="1" l="1"/>
  <c r="F84" i="1"/>
</calcChain>
</file>

<file path=xl/sharedStrings.xml><?xml version="1.0" encoding="utf-8"?>
<sst xmlns="http://schemas.openxmlformats.org/spreadsheetml/2006/main" count="220" uniqueCount="136">
  <si>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</si>
  <si>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</si>
  <si>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</si>
  <si>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</si>
  <si>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</si>
  <si>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</si>
  <si>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</si>
  <si>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</si>
  <si>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</si>
  <si>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</si>
  <si>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</si>
  <si>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</si>
  <si>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</si>
  <si>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</si>
  <si>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</si>
  <si>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</si>
  <si>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</si>
  <si>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</si>
  <si>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</si>
  <si>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</si>
  <si>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</si>
  <si>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</si>
  <si>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</si>
  <si>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</si>
  <si>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</si>
  <si>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</si>
  <si>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</si>
  <si>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</si>
  <si>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</si>
  <si>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</si>
  <si>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</si>
  <si>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</si>
  <si>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</si>
  <si>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</si>
  <si>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</si>
  <si>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</si>
  <si>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</si>
  <si>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</si>
  <si>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2.3.4 - PRODUCTOS FARMACÉUTICOS</t>
  </si>
  <si>
    <t>2.3.6 - PRODUCTOS DE MINERALES, METÁLICOS Y NO METÁLICOS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</si>
  <si>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</si>
  <si>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</si>
  <si>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</si>
  <si>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</si>
  <si>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</si>
  <si>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</si>
  <si>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</si>
  <si>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</si>
  <si>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</si>
  <si>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</si>
  <si>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</si>
  <si>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</si>
  <si>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</si>
  <si>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</si>
  <si>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</si>
  <si>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</si>
  <si>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</si>
  <si>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</si>
  <si>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</si>
  <si>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</si>
  <si>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</si>
  <si>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</si>
  <si>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</si>
  <si>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</si>
  <si>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</si>
  <si>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</si>
  <si>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</si>
  <si>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</si>
  <si>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</si>
  <si>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</si>
  <si>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</si>
  <si>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</si>
  <si>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</si>
  <si>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</si>
  <si>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</si>
  <si>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</si>
  <si>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</si>
  <si>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</si>
  <si>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</si>
  <si>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</si>
  <si>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</si>
  <si>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</si>
  <si>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</si>
  <si>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</si>
  <si>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</si>
  <si>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</si>
  <si>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</si>
  <si>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</si>
  <si>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</si>
  <si>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</si>
  <si>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</si>
  <si>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</si>
  <si>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</si>
  <si>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</si>
  <si>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</si>
  <si>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</si>
  <si>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</si>
  <si>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</si>
  <si>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</si>
  <si>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</si>
  <si>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</si>
  <si>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</si>
  <si>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</si>
  <si>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</si>
  <si>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</si>
  <si>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</si>
  <si>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</si>
  <si>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</si>
  <si>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</si>
  <si>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</si>
  <si>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2-GASTOS</t>
  </si>
  <si>
    <t>Ref CCP Concepto</t>
  </si>
  <si>
    <t>Ref CCP Cuenta</t>
  </si>
  <si>
    <t>2.2-CONTRATACIÓN DE SERVICIOS</t>
  </si>
  <si>
    <t>2.3-MATERIALES Y SUMINISTROS</t>
  </si>
  <si>
    <t>2.4-TRANSFERENCIAS CORRIENTES</t>
  </si>
  <si>
    <t>2.6-BIENES MUEBLES, INMUEBLES E INTANGIBLES</t>
  </si>
  <si>
    <t>2.3.3 - PAPEL, CARTÓN E IMPRESOS</t>
  </si>
  <si>
    <t>2.3.5 - CUERO, CAUCHO Y PLÁSTICO</t>
  </si>
  <si>
    <t>2.3.7-  COMBUSTIBLES, LUBRICANTES, PRODUCTOS QUÍMICOS Y CONEXOS</t>
  </si>
  <si>
    <t>2.6.2 - MOBILIARIO Y EQUIPO DE AUDIO, AUDIOVISUAL, RECREATIVO Y EDUCACIONAL</t>
  </si>
  <si>
    <t>Presupuesto Aprobado</t>
  </si>
  <si>
    <t>Presupuesto Modificado</t>
  </si>
  <si>
    <t>2023/01 - Enero</t>
  </si>
  <si>
    <t>2023/02 - Febrero</t>
  </si>
  <si>
    <t>2023/03 - Marzo</t>
  </si>
  <si>
    <t>2023/04 - Abril</t>
  </si>
  <si>
    <t>2023/05 - Mayo</t>
  </si>
  <si>
    <t>2023/06 - Junio</t>
  </si>
  <si>
    <t>2023/07 - Julio</t>
  </si>
  <si>
    <t>2023/08 - Agosto</t>
  </si>
  <si>
    <t>2023/09 - Septiembre</t>
  </si>
  <si>
    <t>2023/10 - Octubre</t>
  </si>
  <si>
    <t>2023/11 - Noviembre</t>
  </si>
  <si>
    <t>2023/12 - Diciembre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</si>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</sst>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ont="0" applyFill="0" applyBorder="0" applyProtection="0">
      <alignment wrapText="1"/>
    </xf>
  </cellStyleXfs>
  <cellXfs count="71">
    <xf numFmtId="0" fontId="0" fillId="0" borderId="0" xfId="0"/>
    <xf numFmtId="43" fontId="0" fillId="0" borderId="0" xfId="1" applyFont="1"/>
    <xf numFmtId="0" fontId="2" fillId="2" borderId="5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43" fontId="9" fillId="4" borderId="0" xfId="0" applyNumberFormat="1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43" fontId="0" fillId="4" borderId="0" xfId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164" fontId="0" fillId="0" borderId="0" xfId="0" applyNumberFormat="1"/>
    <xf numFmtId="43" fontId="2" fillId="2" borderId="2" xfId="1" applyFont="1" applyFill="1" applyBorder="1" applyAlignment="1">
      <alignment horizontal="center" vertical="center" wrapText="1"/>
    </xf>
    <xf numFmtId="43" fontId="8" fillId="4" borderId="0" xfId="1" applyFont="1" applyFill="1" applyAlignment="1">
      <alignment vertical="center"/>
    </xf>
    <xf numFmtId="43" fontId="10" fillId="4" borderId="0" xfId="1" applyFont="1" applyFill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 wrapText="1"/>
    </xf>
    <xf numFmtId="43" fontId="14" fillId="0" borderId="6" xfId="1" applyFont="1" applyBorder="1" applyAlignment="1">
      <alignment horizontal="right" vertical="center" wrapText="1"/>
    </xf>
    <xf numFmtId="43" fontId="14" fillId="0" borderId="6" xfId="1" applyFont="1" applyBorder="1" applyAlignment="1">
      <alignment horizontal="right" vertical="center"/>
    </xf>
    <xf numFmtId="43" fontId="15" fillId="0" borderId="6" xfId="1" applyFont="1" applyBorder="1" applyAlignment="1">
      <alignment horizontal="right" vertical="center"/>
    </xf>
    <xf numFmtId="49" fontId="13" fillId="5" borderId="6" xfId="0" applyNumberFormat="1" applyFont="1" applyFill="1" applyBorder="1" applyAlignment="1">
      <alignment horizontal="left" vertical="center"/>
    </xf>
    <xf numFmtId="43" fontId="0" fillId="0" borderId="0" xfId="0" applyNumberFormat="1"/>
    <xf numFmtId="49" fontId="16" fillId="0" borderId="6" xfId="0" applyNumberFormat="1" applyFont="1" applyBorder="1" applyAlignment="1">
      <alignment horizontal="left" vertical="center" wrapText="1"/>
    </xf>
    <xf numFmtId="43" fontId="16" fillId="0" borderId="6" xfId="1" applyFont="1" applyBorder="1" applyAlignment="1">
      <alignment horizontal="right" vertical="center" wrapText="1"/>
    </xf>
    <xf numFmtId="43" fontId="16" fillId="0" borderId="6" xfId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49" fontId="13" fillId="5" borderId="6" xfId="0" applyNumberFormat="1" applyFont="1" applyFill="1" applyBorder="1" applyAlignment="1">
      <alignment horizontal="center" vertical="center" wrapText="1"/>
    </xf>
    <xf numFmtId="43" fontId="13" fillId="5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2" fillId="2" borderId="5" xfId="1" applyFont="1" applyFill="1" applyBorder="1" applyAlignment="1">
      <alignment vertical="center"/>
    </xf>
    <xf numFmtId="43" fontId="2" fillId="2" borderId="5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 applyProtection="1">
      <alignment horizontal="left" vertical="center"/>
      <protection hidden="1"/>
    </xf>
    <xf numFmtId="43" fontId="3" fillId="0" borderId="4" xfId="1" applyFont="1" applyBorder="1" applyAlignment="1" applyProtection="1">
      <alignment vertical="center"/>
      <protection hidden="1"/>
    </xf>
    <xf numFmtId="43" fontId="3" fillId="0" borderId="4" xfId="0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43" fontId="3" fillId="0" borderId="0" xfId="1" applyFont="1" applyAlignment="1" applyProtection="1">
      <alignment vertical="center"/>
      <protection hidden="1"/>
    </xf>
    <xf numFmtId="43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1" fillId="0" borderId="0" xfId="1" applyFont="1" applyAlignment="1">
      <alignment vertical="center"/>
    </xf>
    <xf numFmtId="43" fontId="1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43" fontId="3" fillId="0" borderId="0" xfId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0" fillId="0" borderId="0" xfId="1" applyFont="1" applyFill="1" applyAlignment="1">
      <alignment horizontal="left" vertical="center"/>
    </xf>
    <xf numFmtId="43" fontId="1" fillId="0" borderId="0" xfId="1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43" fontId="1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/>
    <xf numFmtId="43" fontId="3" fillId="0" borderId="4" xfId="1" applyFont="1" applyFill="1" applyBorder="1" applyAlignment="1">
      <alignment horizontal="left" vertical="center"/>
    </xf>
    <xf numFmtId="43" fontId="3" fillId="0" borderId="4" xfId="1" applyFont="1" applyFill="1" applyBorder="1" applyAlignment="1">
      <alignment vertical="center"/>
    </xf>
    <xf numFmtId="4" fontId="0" fillId="0" borderId="0" xfId="0" applyNumberFormat="1"/>
    <xf numFmtId="0" fontId="12" fillId="0" borderId="0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649701" y="552450"/>
          <a:ext cx="18192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5003" y="533400"/>
          <a:ext cx="1638299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848178" y="552450"/>
          <a:ext cx="1623340" cy="844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496661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79961" y="537482"/>
          <a:ext cx="1781176" cy="639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topLeftCell="A64" zoomScaleNormal="100" zoomScaleSheetLayoutView="10" workbookViewId="0">
      <selection activeCell="E81" sqref="E81"/>
    </sheetView>
  </sheetViews>
  <sheetFormatPr baseColWidth="10" defaultColWidth="11.42578125" defaultRowHeight="15" x14ac:dyDescent="0.25"/>
  <cols>
    <col min="1" max="2" width="3.7109375" customWidth="1"/>
    <col min="3" max="3" width="87.28515625" customWidth="1"/>
    <col min="4" max="4" width="18" style="1" bestFit="1" customWidth="1"/>
    <col min="5" max="5" width="18.7109375" style="1" customWidth="1"/>
    <col min="6" max="6" width="14.28515625" bestFit="1" customWidth="1"/>
    <col min="7" max="16" width="14.140625" bestFit="1" customWidth="1"/>
    <col min="17" max="17" width="15.28515625" bestFit="1" customWidth="1"/>
    <col min="18" max="18" width="15.42578125" customWidth="1"/>
  </cols>
  <sheetData>
    <row r="3" spans="3:18" ht="28.5" customHeight="1" x14ac:dyDescent="0.25">
      <c r="C3" s="65" t="s">
        <v>0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3:18" ht="21" customHeight="1" x14ac:dyDescent="0.25">
      <c r="C4" s="67" t="s">
        <v>1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3:18" ht="15.75" x14ac:dyDescent="0.25">
      <c r="C5" s="69" t="s">
        <v>135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3:18" ht="15.75" customHeight="1" x14ac:dyDescent="0.25">
      <c r="C6" s="63" t="s">
        <v>2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3:18" ht="15.75" customHeight="1" x14ac:dyDescent="0.25">
      <c r="C7" s="64" t="s">
        <v>3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3:18" x14ac:dyDescent="0.25">
      <c r="H8" s="9"/>
      <c r="K8" s="18"/>
    </row>
    <row r="9" spans="3:18" s="25" customFormat="1" ht="42" customHeight="1" x14ac:dyDescent="0.25">
      <c r="C9" s="50" t="s">
        <v>4</v>
      </c>
      <c r="D9" s="10" t="s">
        <v>121</v>
      </c>
      <c r="E9" s="10" t="s">
        <v>122</v>
      </c>
      <c r="F9" s="51" t="s">
        <v>5</v>
      </c>
      <c r="G9" s="51" t="s">
        <v>6</v>
      </c>
      <c r="H9" s="51" t="s">
        <v>7</v>
      </c>
      <c r="I9" s="51" t="s">
        <v>8</v>
      </c>
      <c r="J9" s="52" t="s">
        <v>9</v>
      </c>
      <c r="K9" s="51" t="s">
        <v>10</v>
      </c>
      <c r="L9" s="52" t="s">
        <v>11</v>
      </c>
      <c r="M9" s="51" t="s">
        <v>12</v>
      </c>
      <c r="N9" s="51" t="s">
        <v>13</v>
      </c>
      <c r="O9" s="51" t="s">
        <v>14</v>
      </c>
      <c r="P9" s="51" t="s">
        <v>15</v>
      </c>
      <c r="Q9" s="52" t="s">
        <v>16</v>
      </c>
      <c r="R9" s="51" t="s">
        <v>17</v>
      </c>
    </row>
    <row r="10" spans="3:18" s="32" customFormat="1" ht="17.25" customHeight="1" x14ac:dyDescent="0.25">
      <c r="C10" s="29" t="s">
        <v>18</v>
      </c>
      <c r="D10" s="30">
        <f t="shared" ref="D10" si="0">+D11+D17+D27+D37+D46+D53+D63+D75+D67+D71</f>
        <v>734161247</v>
      </c>
      <c r="E10" s="30">
        <f>+E11+E17+E27+E37+E46+E53+E63+E75+E68+E71</f>
        <v>734161247</v>
      </c>
      <c r="F10" s="30">
        <f>+F11+F17+F27+F37+F46+F53+F63+F75+F67+F71</f>
        <v>27079582.020000003</v>
      </c>
      <c r="G10" s="30">
        <f>+G11+G17+G27+G37+G46+G53+G63+G75+G67+G71</f>
        <v>44705607.870000005</v>
      </c>
      <c r="H10" s="30">
        <f>+H11+H17+H27+H37+H46+H53+H63+H75+H67+H71</f>
        <v>0</v>
      </c>
      <c r="I10" s="30">
        <f t="shared" ref="I10:N10" si="1">+I11+I17+I27+I37+I46+I53+I63+I75+I67+I71</f>
        <v>0</v>
      </c>
      <c r="J10" s="30">
        <f>+J11+J17+J27+J37+J46+J53+J63+J75+J67+J71</f>
        <v>0</v>
      </c>
      <c r="K10" s="30">
        <f t="shared" si="1"/>
        <v>0</v>
      </c>
      <c r="L10" s="30">
        <f>+L11+L17+L27+L37+L46+L53+L63+L75+L67+L71</f>
        <v>0</v>
      </c>
      <c r="M10" s="30">
        <f t="shared" si="1"/>
        <v>0</v>
      </c>
      <c r="N10" s="30">
        <f t="shared" si="1"/>
        <v>0</v>
      </c>
      <c r="O10" s="30">
        <f t="shared" ref="O10:Q10" si="2">+O11+O17+O27+O37+O46+O53+O63+O75+O67+O71</f>
        <v>0</v>
      </c>
      <c r="P10" s="30">
        <f t="shared" si="2"/>
        <v>0</v>
      </c>
      <c r="Q10" s="30">
        <f t="shared" si="2"/>
        <v>0</v>
      </c>
      <c r="R10" s="31">
        <f>SUM(F10:Q10)</f>
        <v>71785189.890000015</v>
      </c>
    </row>
    <row r="11" spans="3:18" s="36" customFormat="1" ht="17.25" customHeight="1" x14ac:dyDescent="0.25">
      <c r="C11" s="33" t="s">
        <v>19</v>
      </c>
      <c r="D11" s="34">
        <f t="shared" ref="D11:E11" si="3">SUM(D12:D16)</f>
        <v>503287205</v>
      </c>
      <c r="E11" s="34">
        <f t="shared" si="3"/>
        <v>502387205</v>
      </c>
      <c r="F11" s="34">
        <f>SUM(F12:F16)</f>
        <v>26349586.380000003</v>
      </c>
      <c r="G11" s="34">
        <f t="shared" ref="G11:I11" si="4">SUM(G12:G16)</f>
        <v>34940722.119999997</v>
      </c>
      <c r="H11" s="34">
        <f t="shared" si="4"/>
        <v>0</v>
      </c>
      <c r="I11" s="34">
        <f t="shared" si="4"/>
        <v>0</v>
      </c>
      <c r="J11" s="34">
        <f t="shared" ref="J11:N11" si="5">SUM(J12:J16)</f>
        <v>0</v>
      </c>
      <c r="K11" s="34">
        <f t="shared" si="5"/>
        <v>0</v>
      </c>
      <c r="L11" s="34">
        <f t="shared" si="5"/>
        <v>0</v>
      </c>
      <c r="M11" s="34">
        <f t="shared" si="5"/>
        <v>0</v>
      </c>
      <c r="N11" s="34">
        <f t="shared" si="5"/>
        <v>0</v>
      </c>
      <c r="O11" s="34">
        <f t="shared" ref="O11:Q11" si="6">SUM(O12:O16)</f>
        <v>0</v>
      </c>
      <c r="P11" s="34">
        <f t="shared" si="6"/>
        <v>0</v>
      </c>
      <c r="Q11" s="34">
        <f t="shared" si="6"/>
        <v>0</v>
      </c>
      <c r="R11" s="35">
        <f t="shared" ref="R11:R41" si="7">SUM(F11:Q11)</f>
        <v>61290308.5</v>
      </c>
    </row>
    <row r="12" spans="3:18" s="28" customFormat="1" ht="17.25" customHeight="1" x14ac:dyDescent="0.25">
      <c r="C12" s="37" t="s">
        <v>20</v>
      </c>
      <c r="D12" s="38">
        <v>394078281</v>
      </c>
      <c r="E12" s="38">
        <v>393178281</v>
      </c>
      <c r="F12" s="39">
        <f>+SUMIFS('Datos Abierto'!$D$3:$D$44,'Datos Abierto'!$B$3:$B$44,C12)</f>
        <v>22560349.93</v>
      </c>
      <c r="G12" s="39">
        <f>+SUMIFS('Datos Abierto'!$E$3:$E$44,'Datos Abierto'!$B$3:$B$44,C12)</f>
        <v>29789186.640000001</v>
      </c>
      <c r="H12" s="39">
        <f>+SUMIFS('Datos Abierto'!$H$3:$H$44,'Datos Abierto'!$B$3:$B$44,A12)</f>
        <v>0</v>
      </c>
      <c r="I12" s="39">
        <f>+SUMIFS('Datos Abierto'!$H$3:$H$44,'Datos Abierto'!$B$3:$B$44,B12)</f>
        <v>0</v>
      </c>
      <c r="J12" s="39">
        <f>+SUMIFS('Datos Abierto'!$H$3:$H$44,'Datos Abierto'!$B$3:$B$44,C12)</f>
        <v>0</v>
      </c>
      <c r="K12" s="39">
        <f>+SUMIFS('Datos Abierto'!$I$3:$I$44,'Datos Abierto'!$B$3:$B$44,C12)</f>
        <v>0</v>
      </c>
      <c r="L12" s="39">
        <f>+SUMIFS('Datos Abierto'!$J$3:$J$44,'Datos Abierto'!$B$3:$B$44,C12)</f>
        <v>0</v>
      </c>
      <c r="M12" s="39">
        <f>+SUMIFS('Datos Abierto'!$K$3:$K$44,'Datos Abierto'!$B$3:$B$44,C12)</f>
        <v>0</v>
      </c>
      <c r="N12" s="39">
        <f>+SUMIFS('Datos Abierto'!$L$3:$L$44,'Datos Abierto'!$B$3:$B$44,C12)</f>
        <v>0</v>
      </c>
      <c r="O12" s="39">
        <f>+SUMIFS('Datos Abierto'!$M$3:$M$44,'Datos Abierto'!$B$3:$B$44,C12)</f>
        <v>0</v>
      </c>
      <c r="P12" s="39">
        <f>+SUMIFS('Datos Abierto'!$N$3:$N$44,'Datos Abierto'!$B$3:$B$44,C12)</f>
        <v>0</v>
      </c>
      <c r="Q12" s="39">
        <f>+SUMIFS('Datos Abierto'!$O$3:$O$44,'Datos Abierto'!$B$3:$B$44,C12)</f>
        <v>0</v>
      </c>
      <c r="R12" s="40">
        <f t="shared" si="7"/>
        <v>52349536.57</v>
      </c>
    </row>
    <row r="13" spans="3:18" s="28" customFormat="1" ht="17.25" customHeight="1" x14ac:dyDescent="0.25">
      <c r="C13" s="37" t="s">
        <v>21</v>
      </c>
      <c r="D13" s="41">
        <v>52706564</v>
      </c>
      <c r="E13" s="41">
        <v>52706564</v>
      </c>
      <c r="F13" s="39">
        <f>+SUMIFS('Datos Abierto'!$D$3:$D$44,'Datos Abierto'!$B$3:$B$44,C13)</f>
        <v>352729.76</v>
      </c>
      <c r="G13" s="39">
        <f>+SUMIFS('Datos Abierto'!$E$3:$E$44,'Datos Abierto'!$B$3:$B$44,C13)</f>
        <v>620674.4</v>
      </c>
      <c r="H13" s="39">
        <f>+SUMIFS('Datos Abierto'!$H$3:$H$44,'Datos Abierto'!$B$3:$B$44,A13)</f>
        <v>0</v>
      </c>
      <c r="I13" s="39">
        <f>+SUMIFS('Datos Abierto'!$H$3:$H$44,'Datos Abierto'!$B$3:$B$44,B13)</f>
        <v>0</v>
      </c>
      <c r="J13" s="39">
        <f>+SUMIFS('Datos Abierto'!$H$3:$H$44,'Datos Abierto'!$B$3:$B$44,C13)</f>
        <v>0</v>
      </c>
      <c r="K13" s="39">
        <f>+SUMIFS('Datos Abierto'!$I$3:$I$44,'Datos Abierto'!$B$3:$B$44,C13)</f>
        <v>0</v>
      </c>
      <c r="L13" s="39">
        <f>+SUMIFS('Datos Abierto'!$J$3:$J$44,'Datos Abierto'!$B$3:$B$44,C13)</f>
        <v>0</v>
      </c>
      <c r="M13" s="39">
        <f>+SUMIFS('Datos Abierto'!$K$3:$K$44,'Datos Abierto'!$B$3:$B$44,C13)</f>
        <v>0</v>
      </c>
      <c r="N13" s="39">
        <f>+SUMIFS('Datos Abierto'!$L$3:$L$44,'Datos Abierto'!$B$3:$B$44,C13)</f>
        <v>0</v>
      </c>
      <c r="O13" s="39">
        <f>+SUMIFS('Datos Abierto'!$M$3:$M$44,'Datos Abierto'!$B$3:$B$44,C13)</f>
        <v>0</v>
      </c>
      <c r="P13" s="39">
        <f>+SUMIFS('Datos Abierto'!$N$3:$N$44,'Datos Abierto'!$B$3:$B$44,C13)</f>
        <v>0</v>
      </c>
      <c r="Q13" s="39">
        <f>+SUMIFS('Datos Abierto'!$O$3:$O$44,'Datos Abierto'!$B$3:$B$44,C13)</f>
        <v>0</v>
      </c>
      <c r="R13" s="40">
        <f t="shared" si="7"/>
        <v>973404.16000000003</v>
      </c>
    </row>
    <row r="14" spans="3:18" s="28" customFormat="1" ht="17.25" customHeight="1" x14ac:dyDescent="0.25">
      <c r="C14" s="37" t="s">
        <v>22</v>
      </c>
      <c r="D14" s="38">
        <v>150000</v>
      </c>
      <c r="E14" s="38">
        <v>150000</v>
      </c>
      <c r="F14" s="39">
        <f>+SUMIFS('Datos Abierto'!$D$3:$D$44,'Datos Abierto'!$B$3:$B$44,C14)</f>
        <v>0</v>
      </c>
      <c r="G14" s="39">
        <f>+SUMIFS('Datos Abierto'!$E$3:$E$44,'Datos Abierto'!$B$3:$B$44,C14)</f>
        <v>35385.65</v>
      </c>
      <c r="H14" s="39">
        <f>+SUMIFS('Datos Abierto'!$H$3:$H$44,'Datos Abierto'!$B$3:$B$44,A14)</f>
        <v>0</v>
      </c>
      <c r="I14" s="39">
        <f>+SUMIFS('Datos Abierto'!$H$3:$H$44,'Datos Abierto'!$B$3:$B$44,B14)</f>
        <v>0</v>
      </c>
      <c r="J14" s="39">
        <f>+SUMIFS('Datos Abierto'!$H$3:$H$44,'Datos Abierto'!$B$3:$B$44,C14)</f>
        <v>0</v>
      </c>
      <c r="K14" s="39">
        <f>+SUMIFS('Datos Abierto'!$I$3:$I$44,'Datos Abierto'!$B$3:$B$44,C14)</f>
        <v>0</v>
      </c>
      <c r="L14" s="39">
        <f>+SUMIFS('Datos Abierto'!$J$3:$J$44,'Datos Abierto'!$B$3:$B$44,C14)</f>
        <v>0</v>
      </c>
      <c r="M14" s="39">
        <f>+SUMIFS('Datos Abierto'!$K$3:$K$44,'Datos Abierto'!$B$3:$B$44,C14)</f>
        <v>0</v>
      </c>
      <c r="N14" s="39">
        <f>+SUMIFS('Datos Abierto'!$L$3:$L$44,'Datos Abierto'!$B$3:$B$44,C14)</f>
        <v>0</v>
      </c>
      <c r="O14" s="39">
        <f>+SUMIFS('Datos Abierto'!$M$3:$M$44,'Datos Abierto'!$B$3:$B$44,C14)</f>
        <v>0</v>
      </c>
      <c r="P14" s="39">
        <f>+SUMIFS('Datos Abierto'!$N$3:$N$44,'Datos Abierto'!$B$3:$B$44,C14)</f>
        <v>0</v>
      </c>
      <c r="Q14" s="39">
        <f>+SUMIFS('Datos Abierto'!$O$3:$O$44,'Datos Abierto'!$B$3:$B$44,C14)</f>
        <v>0</v>
      </c>
      <c r="R14" s="40">
        <f t="shared" si="7"/>
        <v>35385.65</v>
      </c>
    </row>
    <row r="15" spans="3:18" s="28" customFormat="1" ht="17.25" customHeight="1" x14ac:dyDescent="0.25">
      <c r="C15" s="37" t="s">
        <v>23</v>
      </c>
      <c r="D15" s="38">
        <v>300000</v>
      </c>
      <c r="E15" s="38">
        <v>300000</v>
      </c>
      <c r="F15" s="39">
        <f>+SUMIFS('Datos Abierto'!$D$3:$D$44,'Datos Abierto'!$B$3:$B$44,C15)</f>
        <v>10000</v>
      </c>
      <c r="G15" s="39">
        <f>+SUMIFS('Datos Abierto'!$E$3:$E$44,'Datos Abierto'!$B$3:$B$44,C15)</f>
        <v>0</v>
      </c>
      <c r="H15" s="39">
        <f>+SUMIFS('Datos Abierto'!$H$3:$H$44,'Datos Abierto'!$B$3:$B$44,A15)</f>
        <v>0</v>
      </c>
      <c r="I15" s="39">
        <f>+SUMIFS('Datos Abierto'!$H$3:$H$44,'Datos Abierto'!$B$3:$B$44,B15)</f>
        <v>0</v>
      </c>
      <c r="J15" s="39">
        <f>+SUMIFS('Datos Abierto'!$H$3:$H$44,'Datos Abierto'!$B$3:$B$44,C15)</f>
        <v>0</v>
      </c>
      <c r="K15" s="39">
        <f>+SUMIFS('Datos Abierto'!$I$3:$I$44,'Datos Abierto'!$B$3:$B$44,C15)</f>
        <v>0</v>
      </c>
      <c r="L15" s="39">
        <f>+SUMIFS('Datos Abierto'!$J$3:$J$44,'Datos Abierto'!$B$3:$B$44,C15)</f>
        <v>0</v>
      </c>
      <c r="M15" s="39">
        <f>+SUMIFS('Datos Abierto'!$K$3:$K$44,'Datos Abierto'!$B$3:$B$44,C15)</f>
        <v>0</v>
      </c>
      <c r="N15" s="39">
        <f>+SUMIFS('Datos Abierto'!$L$3:$L$44,'Datos Abierto'!$B$3:$B$44,C15)</f>
        <v>0</v>
      </c>
      <c r="O15" s="39">
        <f>+SUMIFS('Datos Abierto'!$M$3:$M$44,'Datos Abierto'!$B$3:$B$44,C15)</f>
        <v>0</v>
      </c>
      <c r="P15" s="39">
        <f>+SUMIFS('Datos Abierto'!$N$3:$N$44,'Datos Abierto'!$B$3:$B$44,C15)</f>
        <v>0</v>
      </c>
      <c r="Q15" s="39">
        <f>+SUMIFS('Datos Abierto'!$O$3:$O$44,'Datos Abierto'!$B$3:$B$44,C15)</f>
        <v>0</v>
      </c>
      <c r="R15" s="40">
        <f t="shared" si="7"/>
        <v>10000</v>
      </c>
    </row>
    <row r="16" spans="3:18" s="28" customFormat="1" ht="17.25" customHeight="1" x14ac:dyDescent="0.25">
      <c r="C16" s="37" t="s">
        <v>24</v>
      </c>
      <c r="D16" s="42">
        <v>56052360</v>
      </c>
      <c r="E16" s="42">
        <v>56052360</v>
      </c>
      <c r="F16" s="39">
        <f>+SUMIFS('Datos Abierto'!$D$3:$D$44,'Datos Abierto'!$B$3:$B$44,C16)</f>
        <v>3426506.69</v>
      </c>
      <c r="G16" s="39">
        <f>+SUMIFS('Datos Abierto'!$E$3:$E$44,'Datos Abierto'!$B$3:$B$44,C16)</f>
        <v>4495475.43</v>
      </c>
      <c r="H16" s="39">
        <f>+SUMIFS('Datos Abierto'!$H$3:$H$44,'Datos Abierto'!$B$3:$B$44,A16)</f>
        <v>0</v>
      </c>
      <c r="I16" s="39">
        <f>+SUMIFS('Datos Abierto'!$H$3:$H$44,'Datos Abierto'!$B$3:$B$44,B16)</f>
        <v>0</v>
      </c>
      <c r="J16" s="39">
        <f>+SUMIFS('Datos Abierto'!$H$3:$H$44,'Datos Abierto'!$B$3:$B$44,C16)</f>
        <v>0</v>
      </c>
      <c r="K16" s="39">
        <f>+SUMIFS('Datos Abierto'!$I$3:$I$44,'Datos Abierto'!$B$3:$B$44,C16)</f>
        <v>0</v>
      </c>
      <c r="L16" s="39">
        <f>+SUMIFS('Datos Abierto'!$J$3:$J$44,'Datos Abierto'!$B$3:$B$44,C16)</f>
        <v>0</v>
      </c>
      <c r="M16" s="39">
        <f>+SUMIFS('Datos Abierto'!$K$3:$K$44,'Datos Abierto'!$B$3:$B$44,C16)</f>
        <v>0</v>
      </c>
      <c r="N16" s="39">
        <f>+SUMIFS('Datos Abierto'!$L$3:$L$44,'Datos Abierto'!$B$3:$B$44,C16)</f>
        <v>0</v>
      </c>
      <c r="O16" s="39">
        <f>+SUMIFS('Datos Abierto'!$M$3:$M$44,'Datos Abierto'!$B$3:$B$44,C16)</f>
        <v>0</v>
      </c>
      <c r="P16" s="39">
        <f>+SUMIFS('Datos Abierto'!$N$3:$N$44,'Datos Abierto'!$B$3:$B$44,C16)</f>
        <v>0</v>
      </c>
      <c r="Q16" s="39">
        <f>+SUMIFS('Datos Abierto'!$O$3:$O$44,'Datos Abierto'!$B$3:$B$44,C16)</f>
        <v>0</v>
      </c>
      <c r="R16" s="40">
        <f t="shared" si="7"/>
        <v>7921982.1199999992</v>
      </c>
    </row>
    <row r="17" spans="3:18" s="45" customFormat="1" ht="17.25" customHeight="1" x14ac:dyDescent="0.25">
      <c r="C17" s="43" t="s">
        <v>25</v>
      </c>
      <c r="D17" s="44">
        <f t="shared" ref="D17:E17" si="8">SUM(D18:D26)</f>
        <v>129089892</v>
      </c>
      <c r="E17" s="44">
        <f t="shared" si="8"/>
        <v>127574042</v>
      </c>
      <c r="F17" s="44">
        <f>SUM(F18:F26)</f>
        <v>729995.64</v>
      </c>
      <c r="G17" s="44">
        <f t="shared" ref="G17:I17" si="9">SUM(G18:G26)</f>
        <v>6554315.1699999999</v>
      </c>
      <c r="H17" s="44">
        <f t="shared" si="9"/>
        <v>0</v>
      </c>
      <c r="I17" s="44">
        <f t="shared" si="9"/>
        <v>0</v>
      </c>
      <c r="J17" s="44">
        <f t="shared" ref="J17:O17" si="10">SUM(J18:J26)</f>
        <v>0</v>
      </c>
      <c r="K17" s="44">
        <f t="shared" si="10"/>
        <v>0</v>
      </c>
      <c r="L17" s="44">
        <f t="shared" si="10"/>
        <v>0</v>
      </c>
      <c r="M17" s="44">
        <f t="shared" si="10"/>
        <v>0</v>
      </c>
      <c r="N17" s="44">
        <f t="shared" si="10"/>
        <v>0</v>
      </c>
      <c r="O17" s="44">
        <f t="shared" si="10"/>
        <v>0</v>
      </c>
      <c r="P17" s="44">
        <f t="shared" ref="P17:Q17" si="11">SUM(P18:P26)</f>
        <v>0</v>
      </c>
      <c r="Q17" s="44">
        <f t="shared" si="11"/>
        <v>0</v>
      </c>
      <c r="R17" s="40">
        <f t="shared" si="7"/>
        <v>7284310.8099999996</v>
      </c>
    </row>
    <row r="18" spans="3:18" s="28" customFormat="1" ht="17.25" customHeight="1" x14ac:dyDescent="0.25">
      <c r="C18" s="37" t="s">
        <v>26</v>
      </c>
      <c r="D18" s="42">
        <v>30630224</v>
      </c>
      <c r="E18" s="42">
        <v>32914374</v>
      </c>
      <c r="F18" s="39">
        <f>+SUMIFS('Datos Abierto'!$D$3:$D$44,'Datos Abierto'!$B$3:$B$44,C18)</f>
        <v>488043.87</v>
      </c>
      <c r="G18" s="39">
        <f>+SUMIFS('Datos Abierto'!$E$3:$E$44,'Datos Abierto'!$B$3:$B$44,C18)</f>
        <v>1637093.13</v>
      </c>
      <c r="H18" s="39">
        <f>+SUMIFS('Datos Abierto'!$H$3:$H$44,'Datos Abierto'!$B$3:$B$44,A18)</f>
        <v>0</v>
      </c>
      <c r="I18" s="39">
        <f>+SUMIFS('Datos Abierto'!$H$3:$H$44,'Datos Abierto'!$B$3:$B$44,B18)</f>
        <v>0</v>
      </c>
      <c r="J18" s="39">
        <f>+SUMIFS('Datos Abierto'!$H$3:$H$44,'Datos Abierto'!$B$3:$B$44,C18)</f>
        <v>0</v>
      </c>
      <c r="K18" s="39">
        <f>+SUMIFS('Datos Abierto'!$I$3:$I$44,'Datos Abierto'!$B$3:$B$44,C18)</f>
        <v>0</v>
      </c>
      <c r="L18" s="39">
        <f>+SUMIFS('Datos Abierto'!$J$3:$J$44,'Datos Abierto'!$B$3:$B$44,C18)</f>
        <v>0</v>
      </c>
      <c r="M18" s="39">
        <f>+SUMIFS('Datos Abierto'!$K$3:$K$44,'Datos Abierto'!$B$3:$B$44,C18)</f>
        <v>0</v>
      </c>
      <c r="N18" s="39">
        <f>+SUMIFS('Datos Abierto'!$L$3:$L$44,'Datos Abierto'!$B$3:$B$44,C18)</f>
        <v>0</v>
      </c>
      <c r="O18" s="39">
        <f>+SUMIFS('Datos Abierto'!$M$3:$M$44,'Datos Abierto'!$B$3:$B$44,C18)</f>
        <v>0</v>
      </c>
      <c r="P18" s="39">
        <f>+SUMIFS('Datos Abierto'!$N$3:$N$44,'Datos Abierto'!$B$3:$B$44,C18)</f>
        <v>0</v>
      </c>
      <c r="Q18" s="39">
        <f>+SUMIFS('Datos Abierto'!$O$3:$O$44,'Datos Abierto'!$B$3:$B$44,C18)</f>
        <v>0</v>
      </c>
      <c r="R18" s="40">
        <f t="shared" si="7"/>
        <v>2125137</v>
      </c>
    </row>
    <row r="19" spans="3:18" s="28" customFormat="1" ht="17.25" customHeight="1" x14ac:dyDescent="0.25">
      <c r="C19" s="37" t="s">
        <v>27</v>
      </c>
      <c r="D19" s="38">
        <v>8000000</v>
      </c>
      <c r="E19" s="38">
        <v>12000000</v>
      </c>
      <c r="F19" s="39">
        <f>+SUMIFS('Datos Abierto'!$D$3:$D$44,'Datos Abierto'!$B$3:$B$44,C19)</f>
        <v>0</v>
      </c>
      <c r="G19" s="39">
        <f>+SUMIFS('Datos Abierto'!$E$3:$E$44,'Datos Abierto'!$B$3:$B$44,C19)</f>
        <v>0</v>
      </c>
      <c r="H19" s="39">
        <f>+SUMIFS('Datos Abierto'!$H$3:$H$44,'Datos Abierto'!$B$3:$B$44,A19)</f>
        <v>0</v>
      </c>
      <c r="I19" s="39">
        <f>+SUMIFS('Datos Abierto'!$H$3:$H$44,'Datos Abierto'!$B$3:$B$44,B19)</f>
        <v>0</v>
      </c>
      <c r="J19" s="39">
        <f>+SUMIFS('Datos Abierto'!$H$3:$H$44,'Datos Abierto'!$B$3:$B$44,C19)</f>
        <v>0</v>
      </c>
      <c r="K19" s="39">
        <f>+SUMIFS('Datos Abierto'!$I$3:$I$44,'Datos Abierto'!$B$3:$B$44,C19)</f>
        <v>0</v>
      </c>
      <c r="L19" s="39">
        <f>+SUMIFS('Datos Abierto'!$J$3:$J$44,'Datos Abierto'!$B$3:$B$44,C19)</f>
        <v>0</v>
      </c>
      <c r="M19" s="39">
        <f>+SUMIFS('Datos Abierto'!$K$3:$K$44,'Datos Abierto'!$B$3:$B$44,C19)</f>
        <v>0</v>
      </c>
      <c r="N19" s="39">
        <f>+SUMIFS('Datos Abierto'!$L$3:$L$44,'Datos Abierto'!$B$3:$B$44,C19)</f>
        <v>0</v>
      </c>
      <c r="O19" s="39">
        <f>+SUMIFS('Datos Abierto'!$M$3:$M$44,'Datos Abierto'!$B$3:$B$44,C19)</f>
        <v>0</v>
      </c>
      <c r="P19" s="39">
        <f>+SUMIFS('Datos Abierto'!$N$3:$N$44,'Datos Abierto'!$B$3:$B$44,C19)</f>
        <v>0</v>
      </c>
      <c r="Q19" s="39">
        <f>+SUMIFS('Datos Abierto'!$O$3:$O$44,'Datos Abierto'!$B$3:$B$44,C19)</f>
        <v>0</v>
      </c>
      <c r="R19" s="40">
        <f t="shared" si="7"/>
        <v>0</v>
      </c>
    </row>
    <row r="20" spans="3:18" s="28" customFormat="1" ht="17.25" customHeight="1" x14ac:dyDescent="0.25">
      <c r="C20" s="37" t="s">
        <v>28</v>
      </c>
      <c r="D20" s="38">
        <v>1455668</v>
      </c>
      <c r="E20" s="38">
        <v>1455668</v>
      </c>
      <c r="F20" s="39">
        <f>+SUMIFS('Datos Abierto'!$D$3:$D$44,'Datos Abierto'!$B$3:$B$44,C20)</f>
        <v>0</v>
      </c>
      <c r="G20" s="39">
        <f>+SUMIFS('Datos Abierto'!$E$3:$E$44,'Datos Abierto'!$B$3:$B$44,C20)</f>
        <v>0</v>
      </c>
      <c r="H20" s="39">
        <f>+SUMIFS('Datos Abierto'!$H$3:$H$44,'Datos Abierto'!$B$3:$B$44,A20)</f>
        <v>0</v>
      </c>
      <c r="I20" s="39">
        <f>+SUMIFS('Datos Abierto'!$H$3:$H$44,'Datos Abierto'!$B$3:$B$44,B20)</f>
        <v>0</v>
      </c>
      <c r="J20" s="39">
        <f>+SUMIFS('Datos Abierto'!$H$3:$H$44,'Datos Abierto'!$B$3:$B$44,C20)</f>
        <v>0</v>
      </c>
      <c r="K20" s="39">
        <f>+SUMIFS('Datos Abierto'!$I$3:$I$44,'Datos Abierto'!$B$3:$B$44,C20)</f>
        <v>0</v>
      </c>
      <c r="L20" s="39">
        <f>+SUMIFS('Datos Abierto'!$J$3:$J$44,'Datos Abierto'!$B$3:$B$44,C20)</f>
        <v>0</v>
      </c>
      <c r="M20" s="39">
        <f>+SUMIFS('Datos Abierto'!$K$3:$K$44,'Datos Abierto'!$B$3:$B$44,C20)</f>
        <v>0</v>
      </c>
      <c r="N20" s="39">
        <f>+SUMIFS('Datos Abierto'!$L$3:$L$44,'Datos Abierto'!$B$3:$B$44,C20)</f>
        <v>0</v>
      </c>
      <c r="O20" s="39">
        <f>+SUMIFS('Datos Abierto'!$M$3:$M$44,'Datos Abierto'!$B$3:$B$44,C20)</f>
        <v>0</v>
      </c>
      <c r="P20" s="39">
        <f>+SUMIFS('Datos Abierto'!$N$3:$N$44,'Datos Abierto'!$B$3:$B$44,C20)</f>
        <v>0</v>
      </c>
      <c r="Q20" s="39">
        <f>+SUMIFS('Datos Abierto'!$O$3:$O$44,'Datos Abierto'!$B$3:$B$44,C20)</f>
        <v>0</v>
      </c>
      <c r="R20" s="40">
        <f t="shared" si="7"/>
        <v>0</v>
      </c>
    </row>
    <row r="21" spans="3:18" s="28" customFormat="1" ht="17.25" customHeight="1" x14ac:dyDescent="0.25">
      <c r="C21" s="37" t="s">
        <v>29</v>
      </c>
      <c r="D21" s="38">
        <v>1600000</v>
      </c>
      <c r="E21" s="38">
        <v>1500000</v>
      </c>
      <c r="F21" s="39">
        <f>+SUMIFS('Datos Abierto'!$D$3:$D$44,'Datos Abierto'!$B$3:$B$44,C21)</f>
        <v>0</v>
      </c>
      <c r="G21" s="39">
        <f>+SUMIFS('Datos Abierto'!$E$3:$E$44,'Datos Abierto'!$B$3:$B$44,C21)</f>
        <v>0</v>
      </c>
      <c r="H21" s="39">
        <f>+SUMIFS('Datos Abierto'!$H$3:$H$44,'Datos Abierto'!$B$3:$B$44,A21)</f>
        <v>0</v>
      </c>
      <c r="I21" s="39">
        <f>+SUMIFS('Datos Abierto'!$H$3:$H$44,'Datos Abierto'!$B$3:$B$44,B21)</f>
        <v>0</v>
      </c>
      <c r="J21" s="39">
        <f>+SUMIFS('Datos Abierto'!$H$3:$H$44,'Datos Abierto'!$B$3:$B$44,C21)</f>
        <v>0</v>
      </c>
      <c r="K21" s="39">
        <f>+SUMIFS('Datos Abierto'!$I$3:$I$44,'Datos Abierto'!$B$3:$B$44,C21)</f>
        <v>0</v>
      </c>
      <c r="L21" s="39">
        <f>+SUMIFS('Datos Abierto'!$J$3:$J$44,'Datos Abierto'!$B$3:$B$44,C21)</f>
        <v>0</v>
      </c>
      <c r="M21" s="39">
        <f>+SUMIFS('Datos Abierto'!$K$3:$K$44,'Datos Abierto'!$B$3:$B$44,C21)</f>
        <v>0</v>
      </c>
      <c r="N21" s="39">
        <f>+SUMIFS('Datos Abierto'!$L$3:$L$44,'Datos Abierto'!$B$3:$B$44,C21)</f>
        <v>0</v>
      </c>
      <c r="O21" s="39">
        <f>+SUMIFS('Datos Abierto'!$M$3:$M$44,'Datos Abierto'!$B$3:$B$44,C21)</f>
        <v>0</v>
      </c>
      <c r="P21" s="39">
        <f>+SUMIFS('Datos Abierto'!$N$3:$N$44,'Datos Abierto'!$B$3:$B$44,C21)</f>
        <v>0</v>
      </c>
      <c r="Q21" s="39">
        <f>+SUMIFS('Datos Abierto'!$O$3:$O$44,'Datos Abierto'!$B$3:$B$44,C21)</f>
        <v>0</v>
      </c>
      <c r="R21" s="40">
        <f t="shared" si="7"/>
        <v>0</v>
      </c>
    </row>
    <row r="22" spans="3:18" s="28" customFormat="1" ht="17.25" customHeight="1" x14ac:dyDescent="0.25">
      <c r="C22" s="37" t="s">
        <v>30</v>
      </c>
      <c r="D22" s="42">
        <v>43100000</v>
      </c>
      <c r="E22" s="42">
        <v>43100000</v>
      </c>
      <c r="F22" s="39">
        <f>+SUMIFS('Datos Abierto'!$D$3:$D$44,'Datos Abierto'!$B$3:$B$44,C22)</f>
        <v>0</v>
      </c>
      <c r="G22" s="39">
        <f>+SUMIFS('Datos Abierto'!$E$3:$E$44,'Datos Abierto'!$B$3:$B$44,C22)</f>
        <v>2504100</v>
      </c>
      <c r="H22" s="39">
        <f>+SUMIFS('Datos Abierto'!$H$3:$H$44,'Datos Abierto'!$B$3:$B$44,A22)</f>
        <v>0</v>
      </c>
      <c r="I22" s="39">
        <f>+SUMIFS('Datos Abierto'!$H$3:$H$44,'Datos Abierto'!$B$3:$B$44,B22)</f>
        <v>0</v>
      </c>
      <c r="J22" s="39">
        <f>+SUMIFS('Datos Abierto'!$H$3:$H$44,'Datos Abierto'!$B$3:$B$44,C22)</f>
        <v>0</v>
      </c>
      <c r="K22" s="39">
        <f>+SUMIFS('Datos Abierto'!$I$3:$I$44,'Datos Abierto'!$B$3:$B$44,C22)</f>
        <v>0</v>
      </c>
      <c r="L22" s="39">
        <f>+SUMIFS('Datos Abierto'!$J$3:$J$44,'Datos Abierto'!$B$3:$B$44,C22)</f>
        <v>0</v>
      </c>
      <c r="M22" s="39">
        <f>+SUMIFS('Datos Abierto'!$K$3:$K$44,'Datos Abierto'!$B$3:$B$44,C22)</f>
        <v>0</v>
      </c>
      <c r="N22" s="39">
        <f>+SUMIFS('Datos Abierto'!$L$3:$L$44,'Datos Abierto'!$B$3:$B$44,C22)</f>
        <v>0</v>
      </c>
      <c r="O22" s="39">
        <f>+SUMIFS('Datos Abierto'!$M$3:$M$44,'Datos Abierto'!$B$3:$B$44,C22)</f>
        <v>0</v>
      </c>
      <c r="P22" s="39">
        <f>+SUMIFS('Datos Abierto'!$N$3:$N$44,'Datos Abierto'!$B$3:$B$44,C22)</f>
        <v>0</v>
      </c>
      <c r="Q22" s="39">
        <f>+SUMIFS('Datos Abierto'!$O$3:$O$44,'Datos Abierto'!$B$3:$B$44,C22)</f>
        <v>0</v>
      </c>
      <c r="R22" s="40">
        <f t="shared" si="7"/>
        <v>2504100</v>
      </c>
    </row>
    <row r="23" spans="3:18" s="28" customFormat="1" ht="17.25" customHeight="1" x14ac:dyDescent="0.25">
      <c r="C23" s="37" t="s">
        <v>31</v>
      </c>
      <c r="D23" s="42">
        <v>6904000</v>
      </c>
      <c r="E23" s="42">
        <v>6904000</v>
      </c>
      <c r="F23" s="39">
        <f>+SUMIFS('Datos Abierto'!$D$3:$D$44,'Datos Abierto'!$B$3:$B$44,C23)</f>
        <v>241951.77</v>
      </c>
      <c r="G23" s="39">
        <f>+SUMIFS('Datos Abierto'!$E$3:$E$44,'Datos Abierto'!$B$3:$B$44,C23)</f>
        <v>317031.65999999997</v>
      </c>
      <c r="H23" s="39">
        <f>+SUMIFS('Datos Abierto'!$H$3:$H$44,'Datos Abierto'!$B$3:$B$44,A23)</f>
        <v>0</v>
      </c>
      <c r="I23" s="39">
        <f>+SUMIFS('Datos Abierto'!$H$3:$H$44,'Datos Abierto'!$B$3:$B$44,B23)</f>
        <v>0</v>
      </c>
      <c r="J23" s="39">
        <f>+SUMIFS('Datos Abierto'!$H$3:$H$44,'Datos Abierto'!$B$3:$B$44,C23)</f>
        <v>0</v>
      </c>
      <c r="K23" s="39">
        <f>+SUMIFS('Datos Abierto'!$I$3:$I$44,'Datos Abierto'!$B$3:$B$44,C23)</f>
        <v>0</v>
      </c>
      <c r="L23" s="39">
        <f>+SUMIFS('Datos Abierto'!$J$3:$J$44,'Datos Abierto'!$B$3:$B$44,C23)</f>
        <v>0</v>
      </c>
      <c r="M23" s="39">
        <f>+SUMIFS('Datos Abierto'!$K$3:$K$44,'Datos Abierto'!$B$3:$B$44,C23)</f>
        <v>0</v>
      </c>
      <c r="N23" s="39">
        <f>+SUMIFS('Datos Abierto'!$L$3:$L$44,'Datos Abierto'!$B$3:$B$44,C23)</f>
        <v>0</v>
      </c>
      <c r="O23" s="39">
        <f>+SUMIFS('Datos Abierto'!$M$3:$M$44,'Datos Abierto'!$B$3:$B$44,C23)</f>
        <v>0</v>
      </c>
      <c r="P23" s="39">
        <f>+SUMIFS('Datos Abierto'!$N$3:$N$44,'Datos Abierto'!$B$3:$B$44,C23)</f>
        <v>0</v>
      </c>
      <c r="Q23" s="39">
        <f>+SUMIFS('Datos Abierto'!$O$3:$O$44,'Datos Abierto'!$B$3:$B$44,C23)</f>
        <v>0</v>
      </c>
      <c r="R23" s="40">
        <f t="shared" si="7"/>
        <v>558983.42999999993</v>
      </c>
    </row>
    <row r="24" spans="3:18" s="28" customFormat="1" ht="18" customHeight="1" x14ac:dyDescent="0.25">
      <c r="C24" s="37" t="s">
        <v>32</v>
      </c>
      <c r="D24" s="42">
        <v>18200000</v>
      </c>
      <c r="E24" s="42">
        <v>19200000</v>
      </c>
      <c r="F24" s="39">
        <f>+SUMIFS('Datos Abierto'!$D$3:$D$44,'Datos Abierto'!$B$3:$B$44,C24)</f>
        <v>0</v>
      </c>
      <c r="G24" s="39">
        <f>+SUMIFS('Datos Abierto'!$E$3:$E$44,'Datos Abierto'!$B$3:$B$44,C24)</f>
        <v>2006090.38</v>
      </c>
      <c r="H24" s="39">
        <f>+SUMIFS('Datos Abierto'!$H$3:$H$44,'Datos Abierto'!$B$3:$B$44,A24)</f>
        <v>0</v>
      </c>
      <c r="I24" s="39">
        <f>+SUMIFS('Datos Abierto'!$H$3:$H$44,'Datos Abierto'!$B$3:$B$44,B24)</f>
        <v>0</v>
      </c>
      <c r="J24" s="39">
        <f>+SUMIFS('Datos Abierto'!$H$3:$H$44,'Datos Abierto'!$B$3:$B$44,C24)</f>
        <v>0</v>
      </c>
      <c r="K24" s="39">
        <f>+SUMIFS('Datos Abierto'!$I$3:$I$44,'Datos Abierto'!$B$3:$B$44,C24)</f>
        <v>0</v>
      </c>
      <c r="L24" s="39">
        <f>+SUMIFS('Datos Abierto'!$J$3:$J$44,'Datos Abierto'!$B$3:$B$44,C24)</f>
        <v>0</v>
      </c>
      <c r="M24" s="39">
        <f>+SUMIFS('Datos Abierto'!$K$3:$K$44,'Datos Abierto'!$B$3:$B$44,C24)</f>
        <v>0</v>
      </c>
      <c r="N24" s="39">
        <f>+SUMIFS('Datos Abierto'!$L$3:$L$44,'Datos Abierto'!$B$3:$B$44,C24)</f>
        <v>0</v>
      </c>
      <c r="O24" s="39">
        <f>+SUMIFS('Datos Abierto'!$M$3:$M$44,'Datos Abierto'!$B$3:$B$44,C24)</f>
        <v>0</v>
      </c>
      <c r="P24" s="39">
        <f>+SUMIFS('Datos Abierto'!$N$3:$N$44,'Datos Abierto'!$B$3:$B$44,C24)</f>
        <v>0</v>
      </c>
      <c r="Q24" s="39">
        <f>+SUMIFS('Datos Abierto'!$O$3:$O$44,'Datos Abierto'!$B$3:$B$44,C24)</f>
        <v>0</v>
      </c>
      <c r="R24" s="40">
        <f t="shared" si="7"/>
        <v>2006090.38</v>
      </c>
    </row>
    <row r="25" spans="3:18" s="28" customFormat="1" ht="18" customHeight="1" x14ac:dyDescent="0.25">
      <c r="C25" s="37" t="s">
        <v>33</v>
      </c>
      <c r="D25" s="38">
        <v>17300000</v>
      </c>
      <c r="E25" s="38">
        <v>7600000</v>
      </c>
      <c r="F25" s="39">
        <f>+SUMIFS('Datos Abierto'!$D$3:$D$44,'Datos Abierto'!$B$3:$B$44,C25)</f>
        <v>0</v>
      </c>
      <c r="G25" s="39">
        <f>+SUMIFS('Datos Abierto'!$E$3:$E$44,'Datos Abierto'!$B$3:$B$44,C25)</f>
        <v>90000</v>
      </c>
      <c r="H25" s="39">
        <f>+SUMIFS('Datos Abierto'!$H$3:$H$44,'Datos Abierto'!$B$3:$B$44,A25)</f>
        <v>0</v>
      </c>
      <c r="I25" s="39">
        <f>+SUMIFS('Datos Abierto'!$H$3:$H$44,'Datos Abierto'!$B$3:$B$44,B25)</f>
        <v>0</v>
      </c>
      <c r="J25" s="39">
        <f>+SUMIFS('Datos Abierto'!$H$3:$H$44,'Datos Abierto'!$B$3:$B$44,C25)</f>
        <v>0</v>
      </c>
      <c r="K25" s="39">
        <f>+SUMIFS('Datos Abierto'!$I$3:$I$44,'Datos Abierto'!$B$3:$B$44,C25)</f>
        <v>0</v>
      </c>
      <c r="L25" s="39">
        <f>+SUMIFS('Datos Abierto'!$J$3:$J$44,'Datos Abierto'!$B$3:$B$44,C25)</f>
        <v>0</v>
      </c>
      <c r="M25" s="39">
        <f>+SUMIFS('Datos Abierto'!$K$3:$K$44,'Datos Abierto'!$B$3:$B$44,C25)</f>
        <v>0</v>
      </c>
      <c r="N25" s="39">
        <f>+SUMIFS('Datos Abierto'!$L$3:$L$44,'Datos Abierto'!$B$3:$B$44,C25)</f>
        <v>0</v>
      </c>
      <c r="O25" s="39">
        <f>+SUMIFS('Datos Abierto'!$M$3:$M$44,'Datos Abierto'!$B$3:$B$44,C25)</f>
        <v>0</v>
      </c>
      <c r="P25" s="39">
        <f>+SUMIFS('Datos Abierto'!$N$3:$N$44,'Datos Abierto'!$B$3:$B$44,C25)</f>
        <v>0</v>
      </c>
      <c r="Q25" s="39">
        <f>+SUMIFS('Datos Abierto'!$O$3:$O$44,'Datos Abierto'!$B$3:$B$44,C25)</f>
        <v>0</v>
      </c>
      <c r="R25" s="40">
        <f t="shared" si="7"/>
        <v>90000</v>
      </c>
    </row>
    <row r="26" spans="3:18" s="28" customFormat="1" ht="18" customHeight="1" x14ac:dyDescent="0.25">
      <c r="C26" s="37" t="s">
        <v>34</v>
      </c>
      <c r="D26" s="38">
        <v>1900000</v>
      </c>
      <c r="E26" s="38">
        <v>2900000</v>
      </c>
      <c r="F26" s="39">
        <f>+SUMIFS('Datos Abierto'!$D$3:$D$44,'Datos Abierto'!$B$3:$B$44,C26)</f>
        <v>0</v>
      </c>
      <c r="G26" s="39">
        <f>+SUMIFS('Datos Abierto'!$E$3:$E$44,'Datos Abierto'!$B$3:$B$44,C26)</f>
        <v>0</v>
      </c>
      <c r="H26" s="39">
        <f>+SUMIFS('Datos Abierto'!$H$3:$H$44,'Datos Abierto'!$B$3:$B$44,A26)</f>
        <v>0</v>
      </c>
      <c r="I26" s="39">
        <f>+SUMIFS('Datos Abierto'!$H$3:$H$44,'Datos Abierto'!$B$3:$B$44,B26)</f>
        <v>0</v>
      </c>
      <c r="J26" s="39">
        <f>+SUMIFS('Datos Abierto'!$H$3:$H$44,'Datos Abierto'!$B$3:$B$44,C26)</f>
        <v>0</v>
      </c>
      <c r="K26" s="39">
        <f>+SUMIFS('Datos Abierto'!$I$3:$I$44,'Datos Abierto'!$B$3:$B$44,C26)</f>
        <v>0</v>
      </c>
      <c r="L26" s="39">
        <f>+SUMIFS('Datos Abierto'!$J$3:$J$44,'Datos Abierto'!$B$3:$B$44,C26)</f>
        <v>0</v>
      </c>
      <c r="M26" s="39">
        <f>+SUMIFS('Datos Abierto'!$K$3:$K$44,'Datos Abierto'!$B$3:$B$44,C26)</f>
        <v>0</v>
      </c>
      <c r="N26" s="39">
        <f>+SUMIFS('Datos Abierto'!$L$3:$L$44,'Datos Abierto'!$B$3:$B$44,C26)</f>
        <v>0</v>
      </c>
      <c r="O26" s="39">
        <f>+SUMIFS('Datos Abierto'!$M$3:$M$44,'Datos Abierto'!$B$3:$B$44,C26)</f>
        <v>0</v>
      </c>
      <c r="P26" s="39">
        <f>+SUMIFS('Datos Abierto'!$N$3:$N$44,'Datos Abierto'!$B$3:$B$44,C26)</f>
        <v>0</v>
      </c>
      <c r="Q26" s="39">
        <f>+SUMIFS('Datos Abierto'!$O$3:$O$44,'Datos Abierto'!$B$3:$B$44,C26)</f>
        <v>0</v>
      </c>
      <c r="R26" s="40">
        <f t="shared" si="7"/>
        <v>0</v>
      </c>
    </row>
    <row r="27" spans="3:18" s="45" customFormat="1" ht="18" customHeight="1" x14ac:dyDescent="0.25">
      <c r="C27" s="43" t="s">
        <v>35</v>
      </c>
      <c r="D27" s="44">
        <f>SUM(D28:D36)</f>
        <v>38334150</v>
      </c>
      <c r="E27" s="44">
        <f t="shared" ref="E27" si="12">SUM(E28:E36)</f>
        <v>39650000</v>
      </c>
      <c r="F27" s="44">
        <f>SUM(F28:F36)</f>
        <v>0</v>
      </c>
      <c r="G27" s="44">
        <f t="shared" ref="G27:I27" si="13">SUM(G28:G36)</f>
        <v>673642.52</v>
      </c>
      <c r="H27" s="44">
        <f t="shared" si="13"/>
        <v>0</v>
      </c>
      <c r="I27" s="44">
        <f t="shared" si="13"/>
        <v>0</v>
      </c>
      <c r="J27" s="44">
        <f t="shared" ref="J27:O27" si="14">SUM(J28:J36)</f>
        <v>0</v>
      </c>
      <c r="K27" s="44">
        <f t="shared" si="14"/>
        <v>0</v>
      </c>
      <c r="L27" s="44">
        <f t="shared" si="14"/>
        <v>0</v>
      </c>
      <c r="M27" s="44">
        <f t="shared" si="14"/>
        <v>0</v>
      </c>
      <c r="N27" s="44">
        <f t="shared" si="14"/>
        <v>0</v>
      </c>
      <c r="O27" s="44">
        <f t="shared" si="14"/>
        <v>0</v>
      </c>
      <c r="P27" s="44">
        <f t="shared" ref="P27:Q27" si="15">SUM(P28:P36)</f>
        <v>0</v>
      </c>
      <c r="Q27" s="44">
        <f t="shared" si="15"/>
        <v>0</v>
      </c>
      <c r="R27" s="40">
        <f t="shared" si="7"/>
        <v>673642.52</v>
      </c>
    </row>
    <row r="28" spans="3:18" s="28" customFormat="1" ht="18" customHeight="1" x14ac:dyDescent="0.25">
      <c r="C28" s="37" t="s">
        <v>36</v>
      </c>
      <c r="D28" s="38">
        <v>1300000</v>
      </c>
      <c r="E28" s="38">
        <v>1300000</v>
      </c>
      <c r="F28" s="39">
        <f>+SUMIFS('Datos Abierto'!$D$3:$D$44,'Datos Abierto'!$B$3:$B$44,C28)</f>
        <v>0</v>
      </c>
      <c r="G28" s="39">
        <f>+SUMIFS('Datos Abierto'!$E$3:$E$44,'Datos Abierto'!$B$3:$B$44,C28)</f>
        <v>0</v>
      </c>
      <c r="H28" s="39">
        <f>+SUMIFS('Datos Abierto'!$H$3:$H$44,'Datos Abierto'!$B$3:$B$44,A28)</f>
        <v>0</v>
      </c>
      <c r="I28" s="39">
        <f>+SUMIFS('Datos Abierto'!$H$3:$H$44,'Datos Abierto'!$B$3:$B$44,B28)</f>
        <v>0</v>
      </c>
      <c r="J28" s="39">
        <f>+SUMIFS('Datos Abierto'!$H$3:$H$44,'Datos Abierto'!$B$3:$B$44,C28)</f>
        <v>0</v>
      </c>
      <c r="K28" s="39">
        <f>+SUMIFS('Datos Abierto'!$I$3:$I$44,'Datos Abierto'!$B$3:$B$44,C28)</f>
        <v>0</v>
      </c>
      <c r="L28" s="39">
        <f>+SUMIFS('Datos Abierto'!$J$3:$J$44,'Datos Abierto'!$B$3:$B$44,C28)</f>
        <v>0</v>
      </c>
      <c r="M28" s="39">
        <f>+SUMIFS('Datos Abierto'!$K$3:$K$44,'Datos Abierto'!$B$3:$B$44,C28)</f>
        <v>0</v>
      </c>
      <c r="N28" s="39">
        <f>+SUMIFS('Datos Abierto'!$L$3:$L$44,'Datos Abierto'!$B$3:$B$44,C28)</f>
        <v>0</v>
      </c>
      <c r="O28" s="39">
        <f>+SUMIFS('Datos Abierto'!$M$3:$M$44,'Datos Abierto'!$B$3:$B$44,C28)</f>
        <v>0</v>
      </c>
      <c r="P28" s="39">
        <f>+SUMIFS('Datos Abierto'!$N$3:$N$44,'Datos Abierto'!$B$3:$B$44,C28)</f>
        <v>0</v>
      </c>
      <c r="Q28" s="39">
        <f>+SUMIFS('Datos Abierto'!$O$3:$O$44,'Datos Abierto'!$B$3:$B$44,C28)</f>
        <v>0</v>
      </c>
      <c r="R28" s="40">
        <f t="shared" si="7"/>
        <v>0</v>
      </c>
    </row>
    <row r="29" spans="3:18" s="28" customFormat="1" ht="18" customHeight="1" x14ac:dyDescent="0.25">
      <c r="C29" s="37" t="s">
        <v>37</v>
      </c>
      <c r="D29" s="38">
        <v>1800000</v>
      </c>
      <c r="E29" s="38">
        <v>1800000</v>
      </c>
      <c r="F29" s="39">
        <f>+SUMIFS('Datos Abierto'!$D$3:$D$44,'Datos Abierto'!$B$3:$B$44,C29)</f>
        <v>0</v>
      </c>
      <c r="G29" s="39">
        <f>+SUMIFS('Datos Abierto'!$E$3:$E$44,'Datos Abierto'!$B$3:$B$44,C29)</f>
        <v>401200</v>
      </c>
      <c r="H29" s="39">
        <f>+SUMIFS('Datos Abierto'!$H$3:$H$44,'Datos Abierto'!$B$3:$B$44,A29)</f>
        <v>0</v>
      </c>
      <c r="I29" s="39">
        <f>+SUMIFS('Datos Abierto'!$H$3:$H$44,'Datos Abierto'!$B$3:$B$44,B29)</f>
        <v>0</v>
      </c>
      <c r="J29" s="39">
        <f>+SUMIFS('Datos Abierto'!$H$3:$H$44,'Datos Abierto'!$B$3:$B$44,C29)</f>
        <v>0</v>
      </c>
      <c r="K29" s="39">
        <f>+SUMIFS('Datos Abierto'!$I$3:$I$44,'Datos Abierto'!$B$3:$B$44,C29)</f>
        <v>0</v>
      </c>
      <c r="L29" s="39">
        <f>+SUMIFS('Datos Abierto'!$J$3:$J$44,'Datos Abierto'!$B$3:$B$44,C29)</f>
        <v>0</v>
      </c>
      <c r="M29" s="39">
        <f>+SUMIFS('Datos Abierto'!$K$3:$K$44,'Datos Abierto'!$B$3:$B$44,C29)</f>
        <v>0</v>
      </c>
      <c r="N29" s="39">
        <f>+SUMIFS('Datos Abierto'!$L$3:$L$44,'Datos Abierto'!$B$3:$B$44,C29)</f>
        <v>0</v>
      </c>
      <c r="O29" s="39">
        <f>+SUMIFS('Datos Abierto'!$M$3:$M$44,'Datos Abierto'!$B$3:$B$44,C29)</f>
        <v>0</v>
      </c>
      <c r="P29" s="39">
        <f>+SUMIFS('Datos Abierto'!$N$3:$N$44,'Datos Abierto'!$B$3:$B$44,C29)</f>
        <v>0</v>
      </c>
      <c r="Q29" s="39">
        <f>+SUMIFS('Datos Abierto'!$O$3:$O$44,'Datos Abierto'!$B$3:$B$44,C29)</f>
        <v>0</v>
      </c>
      <c r="R29" s="40">
        <f t="shared" si="7"/>
        <v>401200</v>
      </c>
    </row>
    <row r="30" spans="3:18" s="28" customFormat="1" ht="18" customHeight="1" x14ac:dyDescent="0.25">
      <c r="C30" s="37" t="s">
        <v>117</v>
      </c>
      <c r="D30" s="42">
        <v>9484150</v>
      </c>
      <c r="E30" s="38">
        <v>3200000</v>
      </c>
      <c r="F30" s="39">
        <f>+SUMIFS('Datos Abierto'!$D$3:$D$44,'Datos Abierto'!$B$3:$B$44,C30)</f>
        <v>0</v>
      </c>
      <c r="G30" s="39">
        <f>+SUMIFS('Datos Abierto'!$E$3:$E$44,'Datos Abierto'!$B$3:$B$44,C30)</f>
        <v>0</v>
      </c>
      <c r="H30" s="39">
        <f>+SUMIFS('Datos Abierto'!$H$3:$H$44,'Datos Abierto'!$B$3:$B$44,A30)</f>
        <v>0</v>
      </c>
      <c r="I30" s="39">
        <f>+SUMIFS('Datos Abierto'!$H$3:$H$44,'Datos Abierto'!$B$3:$B$44,B30)</f>
        <v>0</v>
      </c>
      <c r="J30" s="39">
        <f>+SUMIFS('Datos Abierto'!$H$3:$H$44,'Datos Abierto'!$B$3:$B$44,C30)</f>
        <v>0</v>
      </c>
      <c r="K30" s="39">
        <f>+SUMIFS('Datos Abierto'!$I$3:$I$44,'Datos Abierto'!$B$3:$B$44,C30)</f>
        <v>0</v>
      </c>
      <c r="L30" s="39">
        <f>+SUMIFS('Datos Abierto'!$J$3:$J$44,'Datos Abierto'!$B$3:$B$44,C30)</f>
        <v>0</v>
      </c>
      <c r="M30" s="39">
        <f>+SUMIFS('Datos Abierto'!$K$3:$K$44,'Datos Abierto'!$B$3:$B$44,C30)</f>
        <v>0</v>
      </c>
      <c r="N30" s="39">
        <f>+SUMIFS('Datos Abierto'!$L$3:$L$44,'Datos Abierto'!$B$3:$B$44,C30)</f>
        <v>0</v>
      </c>
      <c r="O30" s="39">
        <f>+SUMIFS('Datos Abierto'!$M$3:$M$44,'Datos Abierto'!$B$3:$B$44,C30)</f>
        <v>0</v>
      </c>
      <c r="P30" s="39">
        <f>+SUMIFS('Datos Abierto'!$N$3:$N$44,'Datos Abierto'!$B$3:$B$44,C30)</f>
        <v>0</v>
      </c>
      <c r="Q30" s="39">
        <f>+SUMIFS('Datos Abierto'!$O$3:$O$44,'Datos Abierto'!$B$3:$B$44,C30)</f>
        <v>0</v>
      </c>
      <c r="R30" s="40">
        <f t="shared" si="7"/>
        <v>0</v>
      </c>
    </row>
    <row r="31" spans="3:18" s="28" customFormat="1" ht="18" customHeight="1" x14ac:dyDescent="0.25">
      <c r="C31" s="37" t="s">
        <v>38</v>
      </c>
      <c r="D31" s="38">
        <v>250000</v>
      </c>
      <c r="E31" s="38">
        <v>250000</v>
      </c>
      <c r="F31" s="39">
        <f>+SUMIFS('Datos Abierto'!$D$3:$D$44,'Datos Abierto'!$B$3:$B$44,C31)</f>
        <v>0</v>
      </c>
      <c r="G31" s="39">
        <f>+SUMIFS('Datos Abierto'!$E$3:$E$44,'Datos Abierto'!$B$3:$B$44,C31)</f>
        <v>0</v>
      </c>
      <c r="H31" s="39">
        <f>+SUMIFS('Datos Abierto'!$H$3:$H$44,'Datos Abierto'!$B$3:$B$44,A31)</f>
        <v>0</v>
      </c>
      <c r="I31" s="39">
        <f>+SUMIFS('Datos Abierto'!$H$3:$H$44,'Datos Abierto'!$B$3:$B$44,B31)</f>
        <v>0</v>
      </c>
      <c r="J31" s="39">
        <f>+SUMIFS('Datos Abierto'!$H$3:$H$44,'Datos Abierto'!$B$3:$B$44,C31)</f>
        <v>0</v>
      </c>
      <c r="K31" s="39">
        <f>+SUMIFS('Datos Abierto'!$I$3:$I$44,'Datos Abierto'!$B$3:$B$44,C31)</f>
        <v>0</v>
      </c>
      <c r="L31" s="39">
        <f>+SUMIFS('Datos Abierto'!$J$3:$J$44,'Datos Abierto'!$B$3:$B$44,C31)</f>
        <v>0</v>
      </c>
      <c r="M31" s="39">
        <f>+SUMIFS('Datos Abierto'!$K$3:$K$44,'Datos Abierto'!$B$3:$B$44,C31)</f>
        <v>0</v>
      </c>
      <c r="N31" s="39">
        <f>+SUMIFS('Datos Abierto'!$L$3:$L$44,'Datos Abierto'!$B$3:$B$44,C31)</f>
        <v>0</v>
      </c>
      <c r="O31" s="39">
        <f>+SUMIFS('Datos Abierto'!$M$3:$M$44,'Datos Abierto'!$B$3:$B$44,C31)</f>
        <v>0</v>
      </c>
      <c r="P31" s="39">
        <f>+SUMIFS('Datos Abierto'!$N$3:$N$44,'Datos Abierto'!$B$3:$B$44,C31)</f>
        <v>0</v>
      </c>
      <c r="Q31" s="39">
        <f>+SUMIFS('Datos Abierto'!$O$3:$O$44,'Datos Abierto'!$B$3:$B$44,C31)</f>
        <v>0</v>
      </c>
      <c r="R31" s="40">
        <f t="shared" si="7"/>
        <v>0</v>
      </c>
    </row>
    <row r="32" spans="3:18" s="28" customFormat="1" ht="18" customHeight="1" x14ac:dyDescent="0.25">
      <c r="C32" s="37" t="s">
        <v>118</v>
      </c>
      <c r="D32" s="38">
        <v>500000</v>
      </c>
      <c r="E32" s="38">
        <v>800000</v>
      </c>
      <c r="F32" s="39">
        <f>+SUMIFS('Datos Abierto'!$D$3:$D$44,'Datos Abierto'!$B$3:$B$44,C32)</f>
        <v>0</v>
      </c>
      <c r="G32" s="39">
        <f>+SUMIFS('Datos Abierto'!$E$3:$E$44,'Datos Abierto'!$B$3:$B$44,C32)</f>
        <v>0</v>
      </c>
      <c r="H32" s="39">
        <f>+SUMIFS('Datos Abierto'!$H$3:$H$44,'Datos Abierto'!$B$3:$B$44,A32)</f>
        <v>0</v>
      </c>
      <c r="I32" s="39">
        <f>+SUMIFS('Datos Abierto'!$H$3:$H$44,'Datos Abierto'!$B$3:$B$44,B32)</f>
        <v>0</v>
      </c>
      <c r="J32" s="39">
        <f>+SUMIFS('Datos Abierto'!$H$3:$H$44,'Datos Abierto'!$B$3:$B$44,C32)</f>
        <v>0</v>
      </c>
      <c r="K32" s="39">
        <f>+SUMIFS('Datos Abierto'!$I$3:$I$44,'Datos Abierto'!$B$3:$B$44,C32)</f>
        <v>0</v>
      </c>
      <c r="L32" s="39">
        <f>+SUMIFS('Datos Abierto'!$J$3:$J$44,'Datos Abierto'!$B$3:$B$44,C32)</f>
        <v>0</v>
      </c>
      <c r="M32" s="39">
        <f>+SUMIFS('Datos Abierto'!$K$3:$K$44,'Datos Abierto'!$B$3:$B$44,C32)</f>
        <v>0</v>
      </c>
      <c r="N32" s="39">
        <f>+SUMIFS('Datos Abierto'!$L$3:$L$44,'Datos Abierto'!$B$3:$B$44,C32)</f>
        <v>0</v>
      </c>
      <c r="O32" s="39">
        <f>+SUMIFS('Datos Abierto'!$M$3:$M$44,'Datos Abierto'!$B$3:$B$44,C32)</f>
        <v>0</v>
      </c>
      <c r="P32" s="39">
        <f>+SUMIFS('Datos Abierto'!$N$3:$N$44,'Datos Abierto'!$B$3:$B$44,C32)</f>
        <v>0</v>
      </c>
      <c r="Q32" s="39">
        <f>+SUMIFS('Datos Abierto'!$O$3:$O$44,'Datos Abierto'!$B$3:$B$44,C32)</f>
        <v>0</v>
      </c>
      <c r="R32" s="40">
        <f t="shared" si="7"/>
        <v>0</v>
      </c>
    </row>
    <row r="33" spans="3:18" s="28" customFormat="1" ht="18" customHeight="1" x14ac:dyDescent="0.25">
      <c r="C33" s="37" t="s">
        <v>39</v>
      </c>
      <c r="D33" s="38">
        <v>1300000</v>
      </c>
      <c r="E33" s="38">
        <v>1300000</v>
      </c>
      <c r="F33" s="39">
        <f>+SUMIFS('Datos Abierto'!$D$3:$D$44,'Datos Abierto'!$B$3:$B$44,C33)</f>
        <v>0</v>
      </c>
      <c r="G33" s="39">
        <f>+SUMIFS('Datos Abierto'!$E$3:$E$44,'Datos Abierto'!$B$3:$B$44,C33)</f>
        <v>0</v>
      </c>
      <c r="H33" s="39">
        <f>+SUMIFS('Datos Abierto'!$H$3:$H$44,'Datos Abierto'!$B$3:$B$44,A33)</f>
        <v>0</v>
      </c>
      <c r="I33" s="39">
        <f>+SUMIFS('Datos Abierto'!$H$3:$H$44,'Datos Abierto'!$B$3:$B$44,B33)</f>
        <v>0</v>
      </c>
      <c r="J33" s="39">
        <f>+SUMIFS('Datos Abierto'!$H$3:$H$44,'Datos Abierto'!$B$3:$B$44,C33)</f>
        <v>0</v>
      </c>
      <c r="K33" s="39">
        <f>+SUMIFS('Datos Abierto'!$I$3:$I$44,'Datos Abierto'!$B$3:$B$44,C33)</f>
        <v>0</v>
      </c>
      <c r="L33" s="39">
        <f>+SUMIFS('Datos Abierto'!$J$3:$J$44,'Datos Abierto'!$B$3:$B$44,C33)</f>
        <v>0</v>
      </c>
      <c r="M33" s="39">
        <f>+SUMIFS('Datos Abierto'!$K$3:$K$44,'Datos Abierto'!$B$3:$B$44,C33)</f>
        <v>0</v>
      </c>
      <c r="N33" s="39">
        <f>+SUMIFS('Datos Abierto'!$L$3:$L$44,'Datos Abierto'!$B$3:$B$44,C33)</f>
        <v>0</v>
      </c>
      <c r="O33" s="39">
        <f>+SUMIFS('Datos Abierto'!$M$3:$M$44,'Datos Abierto'!$B$3:$B$44,C33)</f>
        <v>0</v>
      </c>
      <c r="P33" s="39">
        <f>+SUMIFS('Datos Abierto'!$N$3:$N$44,'Datos Abierto'!$B$3:$B$44,C33)</f>
        <v>0</v>
      </c>
      <c r="Q33" s="39">
        <f>+SUMIFS('Datos Abierto'!$O$3:$O$44,'Datos Abierto'!$B$3:$B$44,C33)</f>
        <v>0</v>
      </c>
      <c r="R33" s="40">
        <f t="shared" si="7"/>
        <v>0</v>
      </c>
    </row>
    <row r="34" spans="3:18" s="28" customFormat="1" ht="18" customHeight="1" x14ac:dyDescent="0.25">
      <c r="C34" s="37" t="s">
        <v>119</v>
      </c>
      <c r="D34" s="38">
        <v>12000000</v>
      </c>
      <c r="E34" s="38">
        <v>19800000</v>
      </c>
      <c r="F34" s="39">
        <f>+SUMIFS('Datos Abierto'!$D$3:$D$44,'Datos Abierto'!$B$3:$B$44,C34)</f>
        <v>0</v>
      </c>
      <c r="G34" s="39">
        <f>+SUMIFS('Datos Abierto'!$E$3:$E$44,'Datos Abierto'!$B$3:$B$44,C34)</f>
        <v>0</v>
      </c>
      <c r="H34" s="39">
        <f>+SUMIFS('Datos Abierto'!$H$3:$H$44,'Datos Abierto'!$B$3:$B$44,A34)</f>
        <v>0</v>
      </c>
      <c r="I34" s="39">
        <f>+SUMIFS('Datos Abierto'!$H$3:$H$44,'Datos Abierto'!$B$3:$B$44,B34)</f>
        <v>0</v>
      </c>
      <c r="J34" s="39">
        <f>+SUMIFS('Datos Abierto'!$H$3:$H$44,'Datos Abierto'!$B$3:$B$44,C34)</f>
        <v>0</v>
      </c>
      <c r="K34" s="39">
        <f>+SUMIFS('Datos Abierto'!$I$3:$I$44,'Datos Abierto'!$B$3:$B$44,C34)</f>
        <v>0</v>
      </c>
      <c r="L34" s="39">
        <f>+SUMIFS('Datos Abierto'!$J$3:$J$44,'Datos Abierto'!$B$3:$B$44,C34)</f>
        <v>0</v>
      </c>
      <c r="M34" s="39">
        <f>+SUMIFS('Datos Abierto'!$K$3:$K$44,'Datos Abierto'!$B$3:$B$44,C34)</f>
        <v>0</v>
      </c>
      <c r="N34" s="39">
        <f>+SUMIFS('Datos Abierto'!$L$3:$L$44,'Datos Abierto'!$B$3:$B$44,C34)</f>
        <v>0</v>
      </c>
      <c r="O34" s="39">
        <f>+SUMIFS('Datos Abierto'!$M$3:$M$44,'Datos Abierto'!$B$3:$B$44,C34)</f>
        <v>0</v>
      </c>
      <c r="P34" s="39">
        <f>+SUMIFS('Datos Abierto'!$N$3:$N$44,'Datos Abierto'!$B$3:$B$44,C34)</f>
        <v>0</v>
      </c>
      <c r="Q34" s="39">
        <f>+SUMIFS('Datos Abierto'!$O$3:$O$44,'Datos Abierto'!$B$3:$B$44,C34)</f>
        <v>0</v>
      </c>
      <c r="R34" s="40">
        <f t="shared" si="7"/>
        <v>0</v>
      </c>
    </row>
    <row r="35" spans="3:18" s="28" customFormat="1" ht="18" customHeight="1" x14ac:dyDescent="0.25">
      <c r="C35" s="37" t="s">
        <v>40</v>
      </c>
      <c r="D35" s="38">
        <v>0</v>
      </c>
      <c r="E35" s="38">
        <v>0</v>
      </c>
      <c r="F35" s="39">
        <f>+SUMIFS('Datos Abierto'!$D$3:$D$44,'Datos Abierto'!$B$3:$B$44,C35)</f>
        <v>0</v>
      </c>
      <c r="G35" s="39">
        <f>+SUMIFS('Datos Abierto'!$E$3:$E$44,'Datos Abierto'!$B$3:$B$44,C35)</f>
        <v>0</v>
      </c>
      <c r="H35" s="39">
        <f>+SUMIFS('Datos Abierto'!$H$3:$H$44,'Datos Abierto'!$B$3:$B$44,A35)</f>
        <v>0</v>
      </c>
      <c r="I35" s="39">
        <f>+SUMIFS('Datos Abierto'!$H$3:$H$44,'Datos Abierto'!$B$3:$B$44,B35)</f>
        <v>0</v>
      </c>
      <c r="J35" s="39">
        <f>+SUMIFS('Datos Abierto'!$H$3:$H$44,'Datos Abierto'!$B$3:$B$44,C35)</f>
        <v>0</v>
      </c>
      <c r="K35" s="39">
        <f>+SUMIFS('Datos Abierto'!$I$3:$I$44,'Datos Abierto'!$B$3:$B$44,C35)</f>
        <v>0</v>
      </c>
      <c r="L35" s="39">
        <f>+SUMIFS('Datos Abierto'!$J$3:$J$44,'Datos Abierto'!$B$3:$B$44,C35)</f>
        <v>0</v>
      </c>
      <c r="M35" s="39">
        <f>+SUMIFS('Datos Abierto'!$K$3:$K$44,'Datos Abierto'!$B$3:$B$44,C35)</f>
        <v>0</v>
      </c>
      <c r="N35" s="39">
        <f>+SUMIFS('Datos Abierto'!$L$3:$L$44,'Datos Abierto'!$B$3:$B$44,C35)</f>
        <v>0</v>
      </c>
      <c r="O35" s="39">
        <f>+SUMIFS('Datos Abierto'!$M$3:$M$44,'Datos Abierto'!$B$3:$B$44,C35)</f>
        <v>0</v>
      </c>
      <c r="P35" s="39">
        <f>+SUMIFS('Datos Abierto'!$N$3:$N$44,'Datos Abierto'!$B$3:$B$44,C35)</f>
        <v>0</v>
      </c>
      <c r="Q35" s="39">
        <f>+SUMIFS('Datos Abierto'!$O$3:$O$44,'Datos Abierto'!$B$3:$B$44,C35)</f>
        <v>0</v>
      </c>
      <c r="R35" s="40">
        <f t="shared" si="7"/>
        <v>0</v>
      </c>
    </row>
    <row r="36" spans="3:18" s="28" customFormat="1" ht="18" customHeight="1" x14ac:dyDescent="0.25">
      <c r="C36" s="37" t="s">
        <v>41</v>
      </c>
      <c r="D36" s="38">
        <v>11700000</v>
      </c>
      <c r="E36" s="38">
        <v>11200000</v>
      </c>
      <c r="F36" s="39">
        <f>+SUMIFS('Datos Abierto'!$D$3:$D$44,'Datos Abierto'!$B$3:$B$44,C36)</f>
        <v>0</v>
      </c>
      <c r="G36" s="39">
        <f>+SUMIFS('Datos Abierto'!$E$3:$E$44,'Datos Abierto'!$B$3:$B$44,C36)</f>
        <v>272442.52</v>
      </c>
      <c r="H36" s="39">
        <f>+SUMIFS('Datos Abierto'!$H$3:$H$44,'Datos Abierto'!$B$3:$B$44,A36)</f>
        <v>0</v>
      </c>
      <c r="I36" s="39">
        <f>+SUMIFS('Datos Abierto'!$H$3:$H$44,'Datos Abierto'!$B$3:$B$44,B36)</f>
        <v>0</v>
      </c>
      <c r="J36" s="39">
        <f>+SUMIFS('Datos Abierto'!$H$3:$H$44,'Datos Abierto'!$B$3:$B$44,C36)</f>
        <v>0</v>
      </c>
      <c r="K36" s="39">
        <f>+SUMIFS('Datos Abierto'!$I$3:$I$44,'Datos Abierto'!$B$3:$B$44,C36)</f>
        <v>0</v>
      </c>
      <c r="L36" s="39">
        <f>+SUMIFS('Datos Abierto'!$J$3:$J$44,'Datos Abierto'!$B$3:$B$44,C36)</f>
        <v>0</v>
      </c>
      <c r="M36" s="39">
        <f>+SUMIFS('Datos Abierto'!$K$3:$K$44,'Datos Abierto'!$B$3:$B$44,C36)</f>
        <v>0</v>
      </c>
      <c r="N36" s="39">
        <f>+SUMIFS('Datos Abierto'!$L$3:$L$44,'Datos Abierto'!$B$3:$B$44,C36)</f>
        <v>0</v>
      </c>
      <c r="O36" s="39">
        <f>+SUMIFS('Datos Abierto'!$M$3:$M$44,'Datos Abierto'!$B$3:$B$44,C36)</f>
        <v>0</v>
      </c>
      <c r="P36" s="39">
        <f>+SUMIFS('Datos Abierto'!$N$3:$N$44,'Datos Abierto'!$B$3:$B$44,C36)</f>
        <v>0</v>
      </c>
      <c r="Q36" s="39">
        <f>+SUMIFS('Datos Abierto'!$O$3:$O$44,'Datos Abierto'!$B$3:$B$44,C36)</f>
        <v>0</v>
      </c>
      <c r="R36" s="40">
        <f t="shared" si="7"/>
        <v>272442.52</v>
      </c>
    </row>
    <row r="37" spans="3:18" s="45" customFormat="1" ht="18" customHeight="1" x14ac:dyDescent="0.25">
      <c r="C37" s="43" t="s">
        <v>42</v>
      </c>
      <c r="D37" s="44">
        <f>SUM(D38:D45)</f>
        <v>3300000</v>
      </c>
      <c r="E37" s="44">
        <f>SUM(E38:E45)</f>
        <v>2800000</v>
      </c>
      <c r="F37" s="44">
        <f>SUM(F38:F45)</f>
        <v>0</v>
      </c>
      <c r="G37" s="44">
        <f t="shared" ref="G37:I37" si="16">SUM(G38:G45)</f>
        <v>25000</v>
      </c>
      <c r="H37" s="44">
        <f t="shared" si="16"/>
        <v>0</v>
      </c>
      <c r="I37" s="44">
        <f t="shared" si="16"/>
        <v>0</v>
      </c>
      <c r="J37" s="44">
        <f t="shared" ref="J37:O37" si="17">SUM(J38:J45)</f>
        <v>0</v>
      </c>
      <c r="K37" s="44">
        <f t="shared" si="17"/>
        <v>0</v>
      </c>
      <c r="L37" s="44">
        <f t="shared" si="17"/>
        <v>0</v>
      </c>
      <c r="M37" s="44">
        <f t="shared" si="17"/>
        <v>0</v>
      </c>
      <c r="N37" s="44">
        <f t="shared" si="17"/>
        <v>0</v>
      </c>
      <c r="O37" s="44">
        <f t="shared" si="17"/>
        <v>0</v>
      </c>
      <c r="P37" s="44">
        <f t="shared" ref="P37:Q37" si="18">SUM(P38:P45)</f>
        <v>0</v>
      </c>
      <c r="Q37" s="44">
        <f t="shared" si="18"/>
        <v>0</v>
      </c>
      <c r="R37" s="40">
        <f t="shared" si="7"/>
        <v>25000</v>
      </c>
    </row>
    <row r="38" spans="3:18" s="28" customFormat="1" ht="18" customHeight="1" x14ac:dyDescent="0.25">
      <c r="C38" s="37" t="s">
        <v>43</v>
      </c>
      <c r="D38" s="38">
        <v>3300000</v>
      </c>
      <c r="E38" s="38">
        <v>2800000</v>
      </c>
      <c r="F38" s="39">
        <f>+SUMIFS('Datos Abierto'!$D$3:$D$44,'Datos Abierto'!$B$3:$B$44,C38)</f>
        <v>0</v>
      </c>
      <c r="G38" s="39">
        <f>+SUMIFS('Datos Abierto'!$E$3:$E$44,'Datos Abierto'!$B$3:$B$44,C38)</f>
        <v>25000</v>
      </c>
      <c r="H38" s="39">
        <f>+SUMIFS('Datos Abierto'!$H$3:$H$44,'Datos Abierto'!$B$3:$B$44,A38)</f>
        <v>0</v>
      </c>
      <c r="I38" s="39">
        <f>+SUMIFS('Datos Abierto'!$H$3:$H$44,'Datos Abierto'!$B$3:$B$44,B38)</f>
        <v>0</v>
      </c>
      <c r="J38" s="39">
        <f>+SUMIFS('Datos Abierto'!$H$3:$H$44,'Datos Abierto'!$B$3:$B$44,C38)</f>
        <v>0</v>
      </c>
      <c r="K38" s="39">
        <f>+SUMIFS('Datos Abierto'!$I$3:$I$44,'Datos Abierto'!$B$3:$B$44,C38)</f>
        <v>0</v>
      </c>
      <c r="L38" s="39">
        <f>+SUMIFS('Datos Abierto'!$J$3:$J$44,'Datos Abierto'!$B$3:$B$44,C38)</f>
        <v>0</v>
      </c>
      <c r="M38" s="39">
        <f>+SUMIFS('Datos Abierto'!$K$3:$K$44,'Datos Abierto'!$B$3:$B$44,C38)</f>
        <v>0</v>
      </c>
      <c r="N38" s="39">
        <f>+SUMIFS('Datos Abierto'!$L$3:$L$44,'Datos Abierto'!$B$3:$B$44,C38)</f>
        <v>0</v>
      </c>
      <c r="O38" s="39">
        <f>+SUMIFS('Datos Abierto'!$M$3:$M$44,'Datos Abierto'!$B$3:$B$44,C38)</f>
        <v>0</v>
      </c>
      <c r="P38" s="39">
        <f>+SUMIFS('Datos Abierto'!$N$3:$N$44,'Datos Abierto'!$B$3:$B$44,C38)</f>
        <v>0</v>
      </c>
      <c r="Q38" s="39">
        <f>+SUMIFS('Datos Abierto'!$O$3:$O$44,'Datos Abierto'!$B$3:$B$44,C38)</f>
        <v>0</v>
      </c>
      <c r="R38" s="40">
        <f t="shared" si="7"/>
        <v>25000</v>
      </c>
    </row>
    <row r="39" spans="3:18" s="28" customFormat="1" ht="18" customHeight="1" x14ac:dyDescent="0.25">
      <c r="C39" s="37" t="s">
        <v>44</v>
      </c>
      <c r="D39" s="38">
        <v>0</v>
      </c>
      <c r="E39" s="38">
        <v>0</v>
      </c>
      <c r="F39" s="39">
        <f>+SUMIFS('Datos Abierto'!$D$3:$D$44,'Datos Abierto'!$B$3:$B$44,C39)</f>
        <v>0</v>
      </c>
      <c r="G39" s="39">
        <f>+SUMIFS('Datos Abierto'!$E$3:$E$44,'Datos Abierto'!$B$3:$B$44,C39)</f>
        <v>0</v>
      </c>
      <c r="H39" s="39">
        <f>+SUMIFS('Datos Abierto'!$H$3:$H$44,'Datos Abierto'!$B$3:$B$44,A39)</f>
        <v>0</v>
      </c>
      <c r="I39" s="39">
        <f>+SUMIFS('Datos Abierto'!$H$3:$H$44,'Datos Abierto'!$B$3:$B$44,B39)</f>
        <v>0</v>
      </c>
      <c r="J39" s="39">
        <f>+SUMIFS('Datos Abierto'!$H$3:$H$44,'Datos Abierto'!$B$3:$B$44,C39)</f>
        <v>0</v>
      </c>
      <c r="K39" s="39">
        <f>+SUMIFS('Datos Abierto'!$I$3:$I$44,'Datos Abierto'!$B$3:$B$44,C39)</f>
        <v>0</v>
      </c>
      <c r="L39" s="39">
        <f>+SUMIFS('Datos Abierto'!$J$3:$J$44,'Datos Abierto'!$B$3:$B$44,C39)</f>
        <v>0</v>
      </c>
      <c r="M39" s="39">
        <f>+SUMIFS('Datos Abierto'!$K$3:$K$44,'Datos Abierto'!$B$3:$B$44,C39)</f>
        <v>0</v>
      </c>
      <c r="N39" s="39">
        <f>+SUMIFS('Datos Abierto'!$L$3:$L$44,'Datos Abierto'!$B$3:$B$44,C39)</f>
        <v>0</v>
      </c>
      <c r="O39" s="39">
        <f>+SUMIFS('Datos Abierto'!$M$3:$M$44,'Datos Abierto'!$B$3:$B$44,C39)</f>
        <v>0</v>
      </c>
      <c r="P39" s="39">
        <f>+SUMIFS('Datos Abierto'!$N$3:$N$44,'Datos Abierto'!$B$3:$B$44,C39)</f>
        <v>0</v>
      </c>
      <c r="Q39" s="39">
        <f>+SUMIFS('Datos Abierto'!$O$3:$O$44,'Datos Abierto'!$B$3:$B$44,C39)</f>
        <v>0</v>
      </c>
      <c r="R39" s="40">
        <f t="shared" si="7"/>
        <v>0</v>
      </c>
    </row>
    <row r="40" spans="3:18" s="28" customFormat="1" ht="18" customHeight="1" x14ac:dyDescent="0.25">
      <c r="C40" s="37" t="s">
        <v>45</v>
      </c>
      <c r="D40" s="38">
        <v>0</v>
      </c>
      <c r="E40" s="38">
        <v>0</v>
      </c>
      <c r="F40" s="39">
        <f>+SUMIFS('Datos Abierto'!$D$3:$D$44,'Datos Abierto'!$B$3:$B$44,C40)</f>
        <v>0</v>
      </c>
      <c r="G40" s="39">
        <f>+SUMIFS('Datos Abierto'!$E$3:$E$44,'Datos Abierto'!$B$3:$B$44,C40)</f>
        <v>0</v>
      </c>
      <c r="H40" s="39">
        <f>+SUMIFS('Datos Abierto'!$H$3:$H$44,'Datos Abierto'!$B$3:$B$44,A40)</f>
        <v>0</v>
      </c>
      <c r="I40" s="39">
        <f>+SUMIFS('Datos Abierto'!$H$3:$H$44,'Datos Abierto'!$B$3:$B$44,B40)</f>
        <v>0</v>
      </c>
      <c r="J40" s="39">
        <f>+SUMIFS('Datos Abierto'!$H$3:$H$44,'Datos Abierto'!$B$3:$B$44,C40)</f>
        <v>0</v>
      </c>
      <c r="K40" s="39">
        <f>+SUMIFS('Datos Abierto'!$I$3:$I$44,'Datos Abierto'!$B$3:$B$44,C40)</f>
        <v>0</v>
      </c>
      <c r="L40" s="39">
        <f>+SUMIFS('Datos Abierto'!$J$3:$J$44,'Datos Abierto'!$B$3:$B$44,C40)</f>
        <v>0</v>
      </c>
      <c r="M40" s="39">
        <f>+SUMIFS('Datos Abierto'!$K$3:$K$44,'Datos Abierto'!$B$3:$B$44,C40)</f>
        <v>0</v>
      </c>
      <c r="N40" s="39">
        <f>+SUMIFS('Datos Abierto'!$L$3:$L$44,'Datos Abierto'!$B$3:$B$44,C40)</f>
        <v>0</v>
      </c>
      <c r="O40" s="39">
        <f>+SUMIFS('Datos Abierto'!$M$3:$M$44,'Datos Abierto'!$B$3:$B$44,C40)</f>
        <v>0</v>
      </c>
      <c r="P40" s="39">
        <f>+SUMIFS('Datos Abierto'!$N$3:$N$44,'Datos Abierto'!$B$3:$B$44,C40)</f>
        <v>0</v>
      </c>
      <c r="Q40" s="39">
        <f>+SUMIFS('Datos Abierto'!$O$3:$O$44,'Datos Abierto'!$B$3:$B$44,C40)</f>
        <v>0</v>
      </c>
      <c r="R40" s="40">
        <f t="shared" si="7"/>
        <v>0</v>
      </c>
    </row>
    <row r="41" spans="3:18" s="28" customFormat="1" ht="18" customHeight="1" x14ac:dyDescent="0.25">
      <c r="C41" s="37" t="s">
        <v>46</v>
      </c>
      <c r="D41" s="38">
        <v>0</v>
      </c>
      <c r="E41" s="38">
        <v>0</v>
      </c>
      <c r="F41" s="39">
        <f>+SUMIFS('Datos Abierto'!$D$3:$D$44,'Datos Abierto'!$B$3:$B$44,C41)</f>
        <v>0</v>
      </c>
      <c r="G41" s="39">
        <f>+SUMIFS('Datos Abierto'!$E$3:$E$44,'Datos Abierto'!$B$3:$B$44,C41)</f>
        <v>0</v>
      </c>
      <c r="H41" s="39">
        <f>+SUMIFS('Datos Abierto'!$H$3:$H$44,'Datos Abierto'!$B$3:$B$44,A41)</f>
        <v>0</v>
      </c>
      <c r="I41" s="39">
        <f>+SUMIFS('Datos Abierto'!$H$3:$H$44,'Datos Abierto'!$B$3:$B$44,B41)</f>
        <v>0</v>
      </c>
      <c r="J41" s="39">
        <f>+SUMIFS('Datos Abierto'!$H$3:$H$44,'Datos Abierto'!$B$3:$B$44,C41)</f>
        <v>0</v>
      </c>
      <c r="K41" s="39">
        <f>+SUMIFS('Datos Abierto'!$I$3:$I$44,'Datos Abierto'!$B$3:$B$44,C41)</f>
        <v>0</v>
      </c>
      <c r="L41" s="39">
        <f>+SUMIFS('Datos Abierto'!$J$3:$J$44,'Datos Abierto'!$B$3:$B$44,C41)</f>
        <v>0</v>
      </c>
      <c r="M41" s="39">
        <f>+SUMIFS('Datos Abierto'!$K$3:$K$44,'Datos Abierto'!$B$3:$B$44,C41)</f>
        <v>0</v>
      </c>
      <c r="N41" s="39">
        <f>+SUMIFS('Datos Abierto'!$L$3:$L$44,'Datos Abierto'!$B$3:$B$44,C41)</f>
        <v>0</v>
      </c>
      <c r="O41" s="39">
        <f>+SUMIFS('Datos Abierto'!$M$3:$M$44,'Datos Abierto'!$B$3:$B$44,C41)</f>
        <v>0</v>
      </c>
      <c r="P41" s="39">
        <f>+SUMIFS('Datos Abierto'!$N$3:$N$44,'Datos Abierto'!$B$3:$B$44,C41)</f>
        <v>0</v>
      </c>
      <c r="Q41" s="39">
        <f>+SUMIFS('Datos Abierto'!$O$3:$O$44,'Datos Abierto'!$B$3:$B$44,C41)</f>
        <v>0</v>
      </c>
      <c r="R41" s="40">
        <f t="shared" si="7"/>
        <v>0</v>
      </c>
    </row>
    <row r="42" spans="3:18" s="28" customFormat="1" ht="18" customHeight="1" x14ac:dyDescent="0.25">
      <c r="C42" s="37" t="s">
        <v>47</v>
      </c>
      <c r="D42" s="38">
        <v>0</v>
      </c>
      <c r="E42" s="38">
        <v>0</v>
      </c>
      <c r="F42" s="39">
        <f>+SUMIFS('Datos Abierto'!$D$3:$D$44,'Datos Abierto'!$B$3:$B$44,C42)</f>
        <v>0</v>
      </c>
      <c r="G42" s="39">
        <f>+SUMIFS('Datos Abierto'!$E$3:$E$44,'Datos Abierto'!$B$3:$B$44,C42)</f>
        <v>0</v>
      </c>
      <c r="H42" s="39">
        <f>+SUMIFS('Datos Abierto'!$H$3:$H$44,'Datos Abierto'!$B$3:$B$44,A42)</f>
        <v>0</v>
      </c>
      <c r="I42" s="39">
        <f>+SUMIFS('Datos Abierto'!$H$3:$H$44,'Datos Abierto'!$B$3:$B$44,B42)</f>
        <v>0</v>
      </c>
      <c r="J42" s="39">
        <f>+SUMIFS('Datos Abierto'!$H$3:$H$44,'Datos Abierto'!$B$3:$B$44,C42)</f>
        <v>0</v>
      </c>
      <c r="K42" s="39">
        <f>+SUMIFS('Datos Abierto'!$I$3:$I$44,'Datos Abierto'!$B$3:$B$44,C42)</f>
        <v>0</v>
      </c>
      <c r="L42" s="39">
        <f>+SUMIFS('Datos Abierto'!$J$3:$J$44,'Datos Abierto'!$B$3:$B$44,C42)</f>
        <v>0</v>
      </c>
      <c r="M42" s="39">
        <f>+SUMIFS('Datos Abierto'!$K$3:$K$44,'Datos Abierto'!$B$3:$B$44,C42)</f>
        <v>0</v>
      </c>
      <c r="N42" s="39">
        <f>+SUMIFS('Datos Abierto'!$L$3:$L$44,'Datos Abierto'!$B$3:$B$44,C42)</f>
        <v>0</v>
      </c>
      <c r="O42" s="39">
        <f>+SUMIFS('Datos Abierto'!$M$3:$M$44,'Datos Abierto'!$B$3:$B$44,C42)</f>
        <v>0</v>
      </c>
      <c r="P42" s="39">
        <f>+SUMIFS('Datos Abierto'!$N$3:$N$44,'Datos Abierto'!$B$3:$B$44,C42)</f>
        <v>0</v>
      </c>
      <c r="Q42" s="39">
        <f>+SUMIFS('Datos Abierto'!$O$3:$O$44,'Datos Abierto'!$B$3:$B$44,C42)</f>
        <v>0</v>
      </c>
      <c r="R42" s="40">
        <f t="shared" ref="R42:R73" si="19">SUM(F42:Q42)</f>
        <v>0</v>
      </c>
    </row>
    <row r="43" spans="3:18" s="28" customFormat="1" ht="18" customHeight="1" x14ac:dyDescent="0.25">
      <c r="C43" s="37" t="s">
        <v>48</v>
      </c>
      <c r="D43" s="38">
        <v>0</v>
      </c>
      <c r="E43" s="38">
        <v>0</v>
      </c>
      <c r="F43" s="39">
        <f>+SUMIFS('Datos Abierto'!$D$3:$D$44,'Datos Abierto'!$B$3:$B$44,C43)</f>
        <v>0</v>
      </c>
      <c r="G43" s="39">
        <f>+SUMIFS('Datos Abierto'!$E$3:$E$44,'Datos Abierto'!$B$3:$B$44,C43)</f>
        <v>0</v>
      </c>
      <c r="H43" s="39">
        <f>+SUMIFS('Datos Abierto'!$H$3:$H$44,'Datos Abierto'!$B$3:$B$44,A43)</f>
        <v>0</v>
      </c>
      <c r="I43" s="39">
        <f>+SUMIFS('Datos Abierto'!$H$3:$H$44,'Datos Abierto'!$B$3:$B$44,B43)</f>
        <v>0</v>
      </c>
      <c r="J43" s="39">
        <f>+SUMIFS('Datos Abierto'!$H$3:$H$44,'Datos Abierto'!$B$3:$B$44,C43)</f>
        <v>0</v>
      </c>
      <c r="K43" s="39">
        <f>+SUMIFS('Datos Abierto'!$I$3:$I$44,'Datos Abierto'!$B$3:$B$44,C43)</f>
        <v>0</v>
      </c>
      <c r="L43" s="39">
        <f>+SUMIFS('Datos Abierto'!$J$3:$J$44,'Datos Abierto'!$B$3:$B$44,C43)</f>
        <v>0</v>
      </c>
      <c r="M43" s="39">
        <f>+SUMIFS('Datos Abierto'!$K$3:$K$44,'Datos Abierto'!$B$3:$B$44,C43)</f>
        <v>0</v>
      </c>
      <c r="N43" s="39">
        <f>+SUMIFS('Datos Abierto'!$L$3:$L$44,'Datos Abierto'!$B$3:$B$44,C43)</f>
        <v>0</v>
      </c>
      <c r="O43" s="39">
        <f>+SUMIFS('Datos Abierto'!$M$3:$M$44,'Datos Abierto'!$B$3:$B$44,C43)</f>
        <v>0</v>
      </c>
      <c r="P43" s="39">
        <f>+SUMIFS('Datos Abierto'!$N$3:$N$44,'Datos Abierto'!$B$3:$B$44,C43)</f>
        <v>0</v>
      </c>
      <c r="Q43" s="39">
        <f>+SUMIFS('Datos Abierto'!$O$3:$O$44,'Datos Abierto'!$B$3:$B$44,C43)</f>
        <v>0</v>
      </c>
      <c r="R43" s="40">
        <f t="shared" si="19"/>
        <v>0</v>
      </c>
    </row>
    <row r="44" spans="3:18" s="28" customFormat="1" ht="18" customHeight="1" x14ac:dyDescent="0.25">
      <c r="C44" s="37" t="s">
        <v>49</v>
      </c>
      <c r="D44" s="38">
        <v>0</v>
      </c>
      <c r="E44" s="38">
        <v>0</v>
      </c>
      <c r="F44" s="39">
        <f>+SUMIFS('Datos Abierto'!$D$3:$D$44,'Datos Abierto'!$B$3:$B$44,C44)</f>
        <v>0</v>
      </c>
      <c r="G44" s="39">
        <f>+SUMIFS('Datos Abierto'!$E$3:$E$44,'Datos Abierto'!$B$3:$B$44,C44)</f>
        <v>0</v>
      </c>
      <c r="H44" s="39">
        <f>+SUMIFS('Datos Abierto'!$H$3:$H$44,'Datos Abierto'!$B$3:$B$44,A44)</f>
        <v>0</v>
      </c>
      <c r="I44" s="39">
        <f>+SUMIFS('Datos Abierto'!$H$3:$H$44,'Datos Abierto'!$B$3:$B$44,B44)</f>
        <v>0</v>
      </c>
      <c r="J44" s="39">
        <f>+SUMIFS('Datos Abierto'!$H$3:$H$44,'Datos Abierto'!$B$3:$B$44,C44)</f>
        <v>0</v>
      </c>
      <c r="K44" s="39">
        <f>+SUMIFS('Datos Abierto'!$I$3:$I$44,'Datos Abierto'!$B$3:$B$44,C44)</f>
        <v>0</v>
      </c>
      <c r="L44" s="39">
        <f>+SUMIFS('Datos Abierto'!$J$3:$J$44,'Datos Abierto'!$B$3:$B$44,C44)</f>
        <v>0</v>
      </c>
      <c r="M44" s="39">
        <f>+SUMIFS('Datos Abierto'!$K$3:$K$44,'Datos Abierto'!$B$3:$B$44,C44)</f>
        <v>0</v>
      </c>
      <c r="N44" s="39">
        <f>+SUMIFS('Datos Abierto'!$L$3:$L$44,'Datos Abierto'!$B$3:$B$44,C44)</f>
        <v>0</v>
      </c>
      <c r="O44" s="39">
        <f>+SUMIFS('Datos Abierto'!$M$3:$M$44,'Datos Abierto'!$B$3:$B$44,C44)</f>
        <v>0</v>
      </c>
      <c r="P44" s="39">
        <f>+SUMIFS('Datos Abierto'!$N$3:$N$44,'Datos Abierto'!$B$3:$B$44,C44)</f>
        <v>0</v>
      </c>
      <c r="Q44" s="39">
        <f>+SUMIFS('Datos Abierto'!$O$3:$O$44,'Datos Abierto'!$B$3:$B$44,C44)</f>
        <v>0</v>
      </c>
      <c r="R44" s="40">
        <f t="shared" si="19"/>
        <v>0</v>
      </c>
    </row>
    <row r="45" spans="3:18" s="28" customFormat="1" ht="18" customHeight="1" x14ac:dyDescent="0.25">
      <c r="C45" s="37" t="s">
        <v>50</v>
      </c>
      <c r="D45" s="38">
        <v>0</v>
      </c>
      <c r="E45" s="38">
        <v>0</v>
      </c>
      <c r="F45" s="39">
        <f>+SUMIFS('Datos Abierto'!$D$3:$D$44,'Datos Abierto'!$B$3:$B$44,C45)</f>
        <v>0</v>
      </c>
      <c r="G45" s="39">
        <f>+SUMIFS('Datos Abierto'!$E$3:$E$44,'Datos Abierto'!$B$3:$B$44,C45)</f>
        <v>0</v>
      </c>
      <c r="H45" s="39">
        <f>+SUMIFS('Datos Abierto'!$H$3:$H$44,'Datos Abierto'!$B$3:$B$44,A45)</f>
        <v>0</v>
      </c>
      <c r="I45" s="39">
        <f>+SUMIFS('Datos Abierto'!$H$3:$H$44,'Datos Abierto'!$B$3:$B$44,B45)</f>
        <v>0</v>
      </c>
      <c r="J45" s="39">
        <f>+SUMIFS('Datos Abierto'!$H$3:$H$44,'Datos Abierto'!$B$3:$B$44,C45)</f>
        <v>0</v>
      </c>
      <c r="K45" s="39">
        <f>+SUMIFS('Datos Abierto'!$I$3:$I$44,'Datos Abierto'!$B$3:$B$44,C45)</f>
        <v>0</v>
      </c>
      <c r="L45" s="39">
        <f>+SUMIFS('Datos Abierto'!$J$3:$J$44,'Datos Abierto'!$B$3:$B$44,C45)</f>
        <v>0</v>
      </c>
      <c r="M45" s="39">
        <f>+SUMIFS('Datos Abierto'!$K$3:$K$44,'Datos Abierto'!$B$3:$B$44,C45)</f>
        <v>0</v>
      </c>
      <c r="N45" s="39">
        <f>+SUMIFS('Datos Abierto'!$L$3:$L$44,'Datos Abierto'!$B$3:$B$44,C45)</f>
        <v>0</v>
      </c>
      <c r="O45" s="39">
        <f>+SUMIFS('Datos Abierto'!$M$3:$M$44,'Datos Abierto'!$B$3:$B$44,C45)</f>
        <v>0</v>
      </c>
      <c r="P45" s="39">
        <f>+SUMIFS('Datos Abierto'!$N$3:$N$44,'Datos Abierto'!$B$3:$B$44,C45)</f>
        <v>0</v>
      </c>
      <c r="Q45" s="39">
        <f>+SUMIFS('Datos Abierto'!$O$3:$O$44,'Datos Abierto'!$B$3:$B$44,C45)</f>
        <v>0</v>
      </c>
      <c r="R45" s="40">
        <f t="shared" si="19"/>
        <v>0</v>
      </c>
    </row>
    <row r="46" spans="3:18" s="45" customFormat="1" ht="18" customHeight="1" x14ac:dyDescent="0.25">
      <c r="C46" s="43" t="s">
        <v>51</v>
      </c>
      <c r="D46" s="44">
        <v>0</v>
      </c>
      <c r="E46" s="44">
        <v>0</v>
      </c>
      <c r="F46" s="44">
        <f>SUM(F47:F52)</f>
        <v>0</v>
      </c>
      <c r="G46" s="44">
        <f t="shared" ref="G46:I46" si="20">SUM(G47:G52)</f>
        <v>0</v>
      </c>
      <c r="H46" s="44">
        <f t="shared" si="20"/>
        <v>0</v>
      </c>
      <c r="I46" s="44">
        <f t="shared" si="20"/>
        <v>0</v>
      </c>
      <c r="J46" s="44">
        <f t="shared" ref="J46:N46" si="21">SUM(J47:J52)</f>
        <v>0</v>
      </c>
      <c r="K46" s="39">
        <f>+SUMIFS('Datos Abierto'!$I$3:$I$44,'Datos Abierto'!$B$3:$B$44,C46)</f>
        <v>0</v>
      </c>
      <c r="L46" s="44">
        <f t="shared" si="21"/>
        <v>0</v>
      </c>
      <c r="M46" s="39">
        <f>+SUMIFS('Datos Abierto'!$K$3:$K$44,'Datos Abierto'!$B$3:$B$44,C46)</f>
        <v>0</v>
      </c>
      <c r="N46" s="44">
        <f t="shared" si="21"/>
        <v>0</v>
      </c>
      <c r="O46" s="39">
        <f>+SUMIFS('Datos Abierto'!$M$3:$M$44,'Datos Abierto'!$B$3:$B$44,C46)</f>
        <v>0</v>
      </c>
      <c r="P46" s="39">
        <f>+SUMIFS('Datos Abierto'!$N$3:$N$44,'Datos Abierto'!$B$3:$B$44,C46)</f>
        <v>0</v>
      </c>
      <c r="Q46" s="39">
        <f>+SUMIFS('Datos Abierto'!$O$3:$O$44,'Datos Abierto'!$B$3:$B$44,C46)</f>
        <v>0</v>
      </c>
      <c r="R46" s="40">
        <f t="shared" si="19"/>
        <v>0</v>
      </c>
    </row>
    <row r="47" spans="3:18" s="28" customFormat="1" ht="18" customHeight="1" x14ac:dyDescent="0.25">
      <c r="C47" s="37" t="s">
        <v>52</v>
      </c>
      <c r="D47" s="38">
        <v>0</v>
      </c>
      <c r="E47" s="38">
        <v>0</v>
      </c>
      <c r="F47" s="39">
        <f>+SUMIFS('Datos Abierto'!$D$3:$D$44,'Datos Abierto'!$B$3:$B$44,C47)</f>
        <v>0</v>
      </c>
      <c r="G47" s="39">
        <v>0</v>
      </c>
      <c r="H47" s="39">
        <v>0</v>
      </c>
      <c r="I47" s="39">
        <v>0</v>
      </c>
      <c r="J47" s="39">
        <v>0</v>
      </c>
      <c r="K47" s="39">
        <f>+SUMIFS('Datos Abierto'!$I$3:$I$44,'Datos Abierto'!$B$3:$B$44,C47)</f>
        <v>0</v>
      </c>
      <c r="L47" s="39">
        <v>0</v>
      </c>
      <c r="M47" s="39">
        <f>+SUMIFS('Datos Abierto'!$K$3:$K$44,'Datos Abierto'!$B$3:$B$44,C47)</f>
        <v>0</v>
      </c>
      <c r="N47" s="39">
        <f>+SUMIFS('Datos Abierto'!$K$3:$K$44,'Datos Abierto'!$B$3:$B$44,D47)</f>
        <v>0</v>
      </c>
      <c r="O47" s="39">
        <f>+SUMIFS('Datos Abierto'!$M$3:$M$44,'Datos Abierto'!$B$3:$B$44,C47)</f>
        <v>0</v>
      </c>
      <c r="P47" s="39">
        <f>+SUMIFS('Datos Abierto'!$N$3:$N$44,'Datos Abierto'!$B$3:$B$44,C47)</f>
        <v>0</v>
      </c>
      <c r="Q47" s="39">
        <f>+SUMIFS('Datos Abierto'!$O$3:$O$44,'Datos Abierto'!$B$3:$B$44,C47)</f>
        <v>0</v>
      </c>
      <c r="R47" s="40">
        <f t="shared" si="19"/>
        <v>0</v>
      </c>
    </row>
    <row r="48" spans="3:18" s="28" customFormat="1" ht="18" customHeight="1" x14ac:dyDescent="0.25">
      <c r="C48" s="37" t="s">
        <v>53</v>
      </c>
      <c r="D48" s="38">
        <v>0</v>
      </c>
      <c r="E48" s="38">
        <v>0</v>
      </c>
      <c r="F48" s="39">
        <f>+SUMIFS('Datos Abierto'!$D$3:$D$44,'Datos Abierto'!$B$3:$B$44,C48)</f>
        <v>0</v>
      </c>
      <c r="G48" s="39">
        <v>0</v>
      </c>
      <c r="H48" s="39">
        <v>0</v>
      </c>
      <c r="I48" s="39">
        <v>0</v>
      </c>
      <c r="J48" s="39">
        <v>0</v>
      </c>
      <c r="K48" s="39">
        <f>+SUMIFS('Datos Abierto'!$I$3:$I$44,'Datos Abierto'!$B$3:$B$44,C48)</f>
        <v>0</v>
      </c>
      <c r="L48" s="39">
        <v>0</v>
      </c>
      <c r="M48" s="39">
        <f>+SUMIFS('Datos Abierto'!$K$3:$K$44,'Datos Abierto'!$B$3:$B$44,C48)</f>
        <v>0</v>
      </c>
      <c r="N48" s="39">
        <f>+SUMIFS('Datos Abierto'!$K$3:$K$44,'Datos Abierto'!$B$3:$B$44,D48)</f>
        <v>0</v>
      </c>
      <c r="O48" s="39">
        <f>+SUMIFS('Datos Abierto'!$M$3:$M$44,'Datos Abierto'!$B$3:$B$44,C48)</f>
        <v>0</v>
      </c>
      <c r="P48" s="39">
        <f>+SUMIFS('Datos Abierto'!$N$3:$N$44,'Datos Abierto'!$B$3:$B$44,C48)</f>
        <v>0</v>
      </c>
      <c r="Q48" s="39">
        <f>+SUMIFS('Datos Abierto'!$O$3:$O$44,'Datos Abierto'!$B$3:$B$44,C48)</f>
        <v>0</v>
      </c>
      <c r="R48" s="40">
        <f t="shared" si="19"/>
        <v>0</v>
      </c>
    </row>
    <row r="49" spans="3:18" s="28" customFormat="1" ht="18" customHeight="1" x14ac:dyDescent="0.25">
      <c r="C49" s="37" t="s">
        <v>54</v>
      </c>
      <c r="D49" s="38">
        <v>0</v>
      </c>
      <c r="E49" s="38">
        <v>0</v>
      </c>
      <c r="F49" s="39">
        <f>+SUMIFS('Datos Abierto'!$D$3:$D$44,'Datos Abierto'!$B$3:$B$44,C49)</f>
        <v>0</v>
      </c>
      <c r="G49" s="39">
        <v>0</v>
      </c>
      <c r="H49" s="39">
        <v>0</v>
      </c>
      <c r="I49" s="39">
        <v>0</v>
      </c>
      <c r="J49" s="39">
        <v>0</v>
      </c>
      <c r="K49" s="39">
        <f>+SUMIFS('Datos Abierto'!$I$3:$I$44,'Datos Abierto'!$B$3:$B$44,C49)</f>
        <v>0</v>
      </c>
      <c r="L49" s="39">
        <v>0</v>
      </c>
      <c r="M49" s="39">
        <f>+SUMIFS('Datos Abierto'!$K$3:$K$44,'Datos Abierto'!$B$3:$B$44,C49)</f>
        <v>0</v>
      </c>
      <c r="N49" s="39">
        <f>+SUMIFS('Datos Abierto'!$K$3:$K$44,'Datos Abierto'!$B$3:$B$44,D49)</f>
        <v>0</v>
      </c>
      <c r="O49" s="39">
        <f>+SUMIFS('Datos Abierto'!$M$3:$M$44,'Datos Abierto'!$B$3:$B$44,C49)</f>
        <v>0</v>
      </c>
      <c r="P49" s="39">
        <f>+SUMIFS('Datos Abierto'!$N$3:$N$44,'Datos Abierto'!$B$3:$B$44,C49)</f>
        <v>0</v>
      </c>
      <c r="Q49" s="39">
        <f>+SUMIFS('Datos Abierto'!$O$3:$O$44,'Datos Abierto'!$B$3:$B$44,C49)</f>
        <v>0</v>
      </c>
      <c r="R49" s="40">
        <f t="shared" si="19"/>
        <v>0</v>
      </c>
    </row>
    <row r="50" spans="3:18" s="28" customFormat="1" ht="18" customHeight="1" x14ac:dyDescent="0.25">
      <c r="C50" s="37" t="s">
        <v>55</v>
      </c>
      <c r="D50" s="38">
        <v>0</v>
      </c>
      <c r="E50" s="38">
        <v>0</v>
      </c>
      <c r="F50" s="39">
        <f>+SUMIFS('Datos Abierto'!$D$3:$D$44,'Datos Abierto'!$B$3:$B$44,C50)</f>
        <v>0</v>
      </c>
      <c r="G50" s="39">
        <v>0</v>
      </c>
      <c r="H50" s="39">
        <v>0</v>
      </c>
      <c r="I50" s="39">
        <v>0</v>
      </c>
      <c r="J50" s="39">
        <v>0</v>
      </c>
      <c r="K50" s="39">
        <f>+SUMIFS('Datos Abierto'!$I$3:$I$44,'Datos Abierto'!$B$3:$B$44,C50)</f>
        <v>0</v>
      </c>
      <c r="L50" s="39">
        <v>0</v>
      </c>
      <c r="M50" s="39">
        <f>+SUMIFS('Datos Abierto'!$K$3:$K$44,'Datos Abierto'!$B$3:$B$44,C50)</f>
        <v>0</v>
      </c>
      <c r="N50" s="39">
        <f>+SUMIFS('Datos Abierto'!$K$3:$K$44,'Datos Abierto'!$B$3:$B$44,D50)</f>
        <v>0</v>
      </c>
      <c r="O50" s="39">
        <f>+SUMIFS('Datos Abierto'!$M$3:$M$44,'Datos Abierto'!$B$3:$B$44,C50)</f>
        <v>0</v>
      </c>
      <c r="P50" s="39">
        <f>+SUMIFS('Datos Abierto'!$N$3:$N$44,'Datos Abierto'!$B$3:$B$44,C50)</f>
        <v>0</v>
      </c>
      <c r="Q50" s="39">
        <f>+SUMIFS('Datos Abierto'!$O$3:$O$44,'Datos Abierto'!$B$3:$B$44,C50)</f>
        <v>0</v>
      </c>
      <c r="R50" s="40">
        <f t="shared" si="19"/>
        <v>0</v>
      </c>
    </row>
    <row r="51" spans="3:18" s="28" customFormat="1" ht="18" customHeight="1" x14ac:dyDescent="0.25">
      <c r="C51" s="37" t="s">
        <v>56</v>
      </c>
      <c r="D51" s="38">
        <v>0</v>
      </c>
      <c r="E51" s="38">
        <v>0</v>
      </c>
      <c r="F51" s="39">
        <f>+SUMIFS('Datos Abierto'!$D$3:$D$44,'Datos Abierto'!$B$3:$B$44,C51)</f>
        <v>0</v>
      </c>
      <c r="G51" s="39">
        <v>0</v>
      </c>
      <c r="H51" s="39">
        <v>0</v>
      </c>
      <c r="I51" s="39">
        <v>0</v>
      </c>
      <c r="J51" s="39">
        <v>0</v>
      </c>
      <c r="K51" s="39">
        <f>+SUMIFS('Datos Abierto'!$I$3:$I$44,'Datos Abierto'!$B$3:$B$44,C51)</f>
        <v>0</v>
      </c>
      <c r="L51" s="39">
        <v>0</v>
      </c>
      <c r="M51" s="39">
        <f>+SUMIFS('Datos Abierto'!$K$3:$K$44,'Datos Abierto'!$B$3:$B$44,C51)</f>
        <v>0</v>
      </c>
      <c r="N51" s="39">
        <f>+SUMIFS('Datos Abierto'!$K$3:$K$44,'Datos Abierto'!$B$3:$B$44,D51)</f>
        <v>0</v>
      </c>
      <c r="O51" s="39">
        <f>+SUMIFS('Datos Abierto'!$M$3:$M$44,'Datos Abierto'!$B$3:$B$44,C51)</f>
        <v>0</v>
      </c>
      <c r="P51" s="39">
        <f>+SUMIFS('Datos Abierto'!$N$3:$N$44,'Datos Abierto'!$B$3:$B$44,C51)</f>
        <v>0</v>
      </c>
      <c r="Q51" s="39">
        <f>+SUMIFS('Datos Abierto'!$O$3:$O$44,'Datos Abierto'!$B$3:$B$44,C51)</f>
        <v>0</v>
      </c>
      <c r="R51" s="40">
        <f t="shared" si="19"/>
        <v>0</v>
      </c>
    </row>
    <row r="52" spans="3:18" s="28" customFormat="1" ht="18" customHeight="1" x14ac:dyDescent="0.25">
      <c r="C52" s="37" t="s">
        <v>57</v>
      </c>
      <c r="D52" s="38">
        <v>0</v>
      </c>
      <c r="E52" s="38">
        <v>0</v>
      </c>
      <c r="F52" s="39">
        <f>+SUMIFS('Datos Abierto'!$D$3:$D$44,'Datos Abierto'!$B$3:$B$44,C52)</f>
        <v>0</v>
      </c>
      <c r="G52" s="39">
        <v>0</v>
      </c>
      <c r="H52" s="39">
        <v>0</v>
      </c>
      <c r="I52" s="39">
        <v>0</v>
      </c>
      <c r="J52" s="39">
        <v>0</v>
      </c>
      <c r="K52" s="39">
        <f>+SUMIFS('Datos Abierto'!$I$3:$I$44,'Datos Abierto'!$B$3:$B$44,C52)</f>
        <v>0</v>
      </c>
      <c r="L52" s="39">
        <v>0</v>
      </c>
      <c r="M52" s="39">
        <f>+SUMIFS('Datos Abierto'!$K$3:$K$44,'Datos Abierto'!$B$3:$B$44,C52)</f>
        <v>0</v>
      </c>
      <c r="N52" s="39">
        <f>+SUMIFS('Datos Abierto'!$K$3:$K$44,'Datos Abierto'!$B$3:$B$44,D52)</f>
        <v>0</v>
      </c>
      <c r="O52" s="39">
        <f>+SUMIFS('Datos Abierto'!$M$3:$M$44,'Datos Abierto'!$B$3:$B$44,C52)</f>
        <v>0</v>
      </c>
      <c r="P52" s="39">
        <f>+SUMIFS('Datos Abierto'!$N$3:$N$44,'Datos Abierto'!$B$3:$B$44,C52)</f>
        <v>0</v>
      </c>
      <c r="Q52" s="39">
        <f>+SUMIFS('Datos Abierto'!$O$3:$O$44,'Datos Abierto'!$B$3:$B$44,C52)</f>
        <v>0</v>
      </c>
      <c r="R52" s="40">
        <f t="shared" si="19"/>
        <v>0</v>
      </c>
    </row>
    <row r="53" spans="3:18" s="45" customFormat="1" ht="18" customHeight="1" x14ac:dyDescent="0.25">
      <c r="C53" s="43" t="s">
        <v>58</v>
      </c>
      <c r="D53" s="44">
        <f t="shared" ref="D53:E53" si="22">SUM(D54:D62)</f>
        <v>60150000</v>
      </c>
      <c r="E53" s="44">
        <f t="shared" si="22"/>
        <v>57750000</v>
      </c>
      <c r="F53" s="44">
        <f>SUM(F54:F62)</f>
        <v>0</v>
      </c>
      <c r="G53" s="44">
        <f t="shared" ref="G53:I53" si="23">SUM(G54:G62)</f>
        <v>1154992.6299999999</v>
      </c>
      <c r="H53" s="44">
        <f t="shared" si="23"/>
        <v>0</v>
      </c>
      <c r="I53" s="44">
        <f t="shared" si="23"/>
        <v>0</v>
      </c>
      <c r="J53" s="44">
        <f t="shared" ref="J53:O53" si="24">SUM(J54:J62)</f>
        <v>0</v>
      </c>
      <c r="K53" s="44">
        <f t="shared" si="24"/>
        <v>0</v>
      </c>
      <c r="L53" s="44">
        <f t="shared" si="24"/>
        <v>0</v>
      </c>
      <c r="M53" s="44">
        <f>SUM(M54:M62)</f>
        <v>0</v>
      </c>
      <c r="N53" s="44">
        <f t="shared" si="24"/>
        <v>0</v>
      </c>
      <c r="O53" s="44">
        <f t="shared" si="24"/>
        <v>0</v>
      </c>
      <c r="P53" s="44">
        <f t="shared" ref="P53:Q53" si="25">SUM(P54:P62)</f>
        <v>0</v>
      </c>
      <c r="Q53" s="44">
        <f t="shared" si="25"/>
        <v>0</v>
      </c>
      <c r="R53" s="40">
        <f t="shared" si="19"/>
        <v>1154992.6299999999</v>
      </c>
    </row>
    <row r="54" spans="3:18" s="28" customFormat="1" ht="18" customHeight="1" x14ac:dyDescent="0.25">
      <c r="C54" s="37" t="s">
        <v>59</v>
      </c>
      <c r="D54" s="42">
        <v>37000000</v>
      </c>
      <c r="E54" s="42">
        <v>36777808.479999997</v>
      </c>
      <c r="F54" s="39">
        <f>+SUMIFS('Datos Abierto'!$D$3:$D$44,'Datos Abierto'!$B$3:$B$44,C54)</f>
        <v>0</v>
      </c>
      <c r="G54" s="39">
        <f>+SUMIFS('Datos Abierto'!$E$3:$E$44,'Datos Abierto'!$B$3:$B$44,C54)</f>
        <v>0</v>
      </c>
      <c r="H54" s="39">
        <f>+SUMIFS('Datos Abierto'!$H$3:$H$44,'Datos Abierto'!$B$3:$B$44,A54)</f>
        <v>0</v>
      </c>
      <c r="I54" s="39">
        <f>+SUMIFS('Datos Abierto'!$H$3:$H$44,'Datos Abierto'!$B$3:$B$44,B54)</f>
        <v>0</v>
      </c>
      <c r="J54" s="39">
        <f>+SUMIFS('Datos Abierto'!$H$3:$H$44,'Datos Abierto'!$B$3:$B$44,C54)</f>
        <v>0</v>
      </c>
      <c r="K54" s="39">
        <f>+SUMIFS('Datos Abierto'!$I$3:$I$44,'Datos Abierto'!$B$3:$B$44,C54)</f>
        <v>0</v>
      </c>
      <c r="L54" s="39">
        <f>+SUMIFS('Datos Abierto'!$J$3:$J$44,'Datos Abierto'!$B$3:$B$44,C54)</f>
        <v>0</v>
      </c>
      <c r="M54" s="39">
        <f>+SUMIFS('Datos Abierto'!$K$3:$K$44,'Datos Abierto'!$B$3:$B$44,C54)</f>
        <v>0</v>
      </c>
      <c r="N54" s="39">
        <f>+SUMIFS('Datos Abierto'!$L$3:$L$44,'Datos Abierto'!$B$3:$B$44,C54)</f>
        <v>0</v>
      </c>
      <c r="O54" s="39">
        <f>+SUMIFS('Datos Abierto'!$M$3:$M$44,'Datos Abierto'!$B$3:$B$44,D54)</f>
        <v>0</v>
      </c>
      <c r="P54" s="39">
        <f>+SUMIFS('Datos Abierto'!$N$3:$N$44,'Datos Abierto'!$B$3:$B$44,C54)</f>
        <v>0</v>
      </c>
      <c r="Q54" s="39">
        <f>+SUMIFS('Datos Abierto'!$O$3:$O$44,'Datos Abierto'!$B$3:$B$44,C54)</f>
        <v>0</v>
      </c>
      <c r="R54" s="40">
        <f t="shared" si="19"/>
        <v>0</v>
      </c>
    </row>
    <row r="55" spans="3:18" s="28" customFormat="1" ht="18" customHeight="1" x14ac:dyDescent="0.25">
      <c r="C55" s="37" t="s">
        <v>120</v>
      </c>
      <c r="D55" s="38">
        <v>3000000</v>
      </c>
      <c r="E55" s="42">
        <v>4739048.8499999996</v>
      </c>
      <c r="F55" s="39">
        <f>+SUMIFS('Datos Abierto'!$D$3:$D$44,'Datos Abierto'!$B$3:$B$44,C55)</f>
        <v>0</v>
      </c>
      <c r="G55" s="39">
        <f>+SUMIFS('Datos Abierto'!$E$3:$E$44,'Datos Abierto'!$B$3:$B$44,C55)</f>
        <v>1154992.6299999999</v>
      </c>
      <c r="H55" s="39">
        <f>+SUMIFS('Datos Abierto'!$H$3:$H$44,'Datos Abierto'!$B$3:$B$44,A55)</f>
        <v>0</v>
      </c>
      <c r="I55" s="39">
        <f>+SUMIFS('Datos Abierto'!$H$3:$H$44,'Datos Abierto'!$B$3:$B$44,B55)</f>
        <v>0</v>
      </c>
      <c r="J55" s="39">
        <f>+SUMIFS('Datos Abierto'!$H$3:$H$44,'Datos Abierto'!$B$3:$B$44,C55)</f>
        <v>0</v>
      </c>
      <c r="K55" s="39">
        <f>+SUMIFS('Datos Abierto'!$I$3:$I$44,'Datos Abierto'!$B$3:$B$44,C55)</f>
        <v>0</v>
      </c>
      <c r="L55" s="39">
        <f>+SUMIFS('Datos Abierto'!$J$3:$J$44,'Datos Abierto'!$B$3:$B$44,C55)</f>
        <v>0</v>
      </c>
      <c r="M55" s="39">
        <f>+SUMIFS('Datos Abierto'!$K$3:$K$44,'Datos Abierto'!$B$3:$B$44,C55)</f>
        <v>0</v>
      </c>
      <c r="N55" s="39">
        <f>+SUMIFS('Datos Abierto'!$L$3:$L$44,'Datos Abierto'!$B$3:$B$44,C55)</f>
        <v>0</v>
      </c>
      <c r="O55" s="39">
        <f>+SUMIFS('Datos Abierto'!$M$3:$M$44,'Datos Abierto'!$B$3:$B$44,D55)</f>
        <v>0</v>
      </c>
      <c r="P55" s="39">
        <f>+SUMIFS('Datos Abierto'!$N$3:$N$44,'Datos Abierto'!$B$3:$B$44,C55)</f>
        <v>0</v>
      </c>
      <c r="Q55" s="39">
        <f>+SUMIFS('Datos Abierto'!$O$3:$O$44,'Datos Abierto'!$B$3:$B$44,C55)</f>
        <v>0</v>
      </c>
      <c r="R55" s="40">
        <f t="shared" si="19"/>
        <v>1154992.6299999999</v>
      </c>
    </row>
    <row r="56" spans="3:18" s="28" customFormat="1" ht="18" customHeight="1" x14ac:dyDescent="0.25">
      <c r="C56" s="37" t="s">
        <v>60</v>
      </c>
      <c r="D56" s="38">
        <v>0</v>
      </c>
      <c r="E56" s="38">
        <v>100000</v>
      </c>
      <c r="F56" s="39">
        <f>+SUMIFS('Datos Abierto'!$D$3:$D$44,'Datos Abierto'!$B$3:$B$44,C56)</f>
        <v>0</v>
      </c>
      <c r="G56" s="39">
        <f>+SUMIFS('Datos Abierto'!$E$3:$E$44,'Datos Abierto'!$B$3:$B$44,C56)</f>
        <v>0</v>
      </c>
      <c r="H56" s="39">
        <f>+SUMIFS('Datos Abierto'!$H$3:$H$44,'Datos Abierto'!$B$3:$B$44,A56)</f>
        <v>0</v>
      </c>
      <c r="I56" s="39">
        <f>+SUMIFS('Datos Abierto'!$H$3:$H$44,'Datos Abierto'!$B$3:$B$44,B56)</f>
        <v>0</v>
      </c>
      <c r="J56" s="39">
        <f>+SUMIFS('Datos Abierto'!$H$3:$H$44,'Datos Abierto'!$B$3:$B$44,C56)</f>
        <v>0</v>
      </c>
      <c r="K56" s="39">
        <f>+SUMIFS('Datos Abierto'!$I$3:$I$44,'Datos Abierto'!$B$3:$B$44,C56)</f>
        <v>0</v>
      </c>
      <c r="L56" s="39">
        <f>+SUMIFS('Datos Abierto'!$J$3:$J$44,'Datos Abierto'!$B$3:$B$44,C56)</f>
        <v>0</v>
      </c>
      <c r="M56" s="39">
        <f>+SUMIFS('Datos Abierto'!$K$3:$K$44,'Datos Abierto'!$B$3:$B$44,C56)</f>
        <v>0</v>
      </c>
      <c r="N56" s="39">
        <f>+SUMIFS('Datos Abierto'!$L$3:$L$44,'Datos Abierto'!$B$3:$B$44,C56)</f>
        <v>0</v>
      </c>
      <c r="O56" s="39">
        <f>+SUMIFS('Datos Abierto'!$M$3:$M$44,'Datos Abierto'!$B$3:$B$44,D56)</f>
        <v>0</v>
      </c>
      <c r="P56" s="39">
        <f>+SUMIFS('Datos Abierto'!$N$3:$N$44,'Datos Abierto'!$B$3:$B$44,C56)</f>
        <v>0</v>
      </c>
      <c r="Q56" s="39">
        <f>+SUMIFS('Datos Abierto'!$O$3:$O$44,'Datos Abierto'!$B$3:$B$44,C56)</f>
        <v>0</v>
      </c>
      <c r="R56" s="40">
        <f t="shared" si="19"/>
        <v>0</v>
      </c>
    </row>
    <row r="57" spans="3:18" s="28" customFormat="1" ht="18" customHeight="1" x14ac:dyDescent="0.25">
      <c r="C57" s="37" t="s">
        <v>61</v>
      </c>
      <c r="D57" s="38">
        <v>10000000</v>
      </c>
      <c r="E57" s="42">
        <v>3300000</v>
      </c>
      <c r="F57" s="39">
        <f>+SUMIFS('Datos Abierto'!$D$3:$D$44,'Datos Abierto'!$B$3:$B$44,C57)</f>
        <v>0</v>
      </c>
      <c r="G57" s="39">
        <f>+SUMIFS('Datos Abierto'!$E$3:$E$44,'Datos Abierto'!$B$3:$B$44,C57)</f>
        <v>0</v>
      </c>
      <c r="H57" s="39">
        <f>+SUMIFS('Datos Abierto'!$H$3:$H$44,'Datos Abierto'!$B$3:$B$44,A57)</f>
        <v>0</v>
      </c>
      <c r="I57" s="39">
        <f>+SUMIFS('Datos Abierto'!$H$3:$H$44,'Datos Abierto'!$B$3:$B$44,B57)</f>
        <v>0</v>
      </c>
      <c r="J57" s="39">
        <f>+SUMIFS('Datos Abierto'!$H$3:$H$44,'Datos Abierto'!$B$3:$B$44,C57)</f>
        <v>0</v>
      </c>
      <c r="K57" s="39">
        <f>+SUMIFS('Datos Abierto'!$I$3:$I$44,'Datos Abierto'!$B$3:$B$44,C57)</f>
        <v>0</v>
      </c>
      <c r="L57" s="39">
        <f>+SUMIFS('Datos Abierto'!$J$3:$J$44,'Datos Abierto'!$B$3:$B$44,C57)</f>
        <v>0</v>
      </c>
      <c r="M57" s="39">
        <f>+SUMIFS('Datos Abierto'!$K$3:$K$44,'Datos Abierto'!$B$3:$B$44,C57)</f>
        <v>0</v>
      </c>
      <c r="N57" s="39">
        <f>+SUMIFS('Datos Abierto'!$L$3:$L$44,'Datos Abierto'!$B$3:$B$44,C57)</f>
        <v>0</v>
      </c>
      <c r="O57" s="39">
        <f>+SUMIFS('Datos Abierto'!$M$3:$M$44,'Datos Abierto'!$B$3:$B$44,D57)</f>
        <v>0</v>
      </c>
      <c r="P57" s="39">
        <f>+SUMIFS('Datos Abierto'!$N$3:$N$44,'Datos Abierto'!$B$3:$B$44,C57)</f>
        <v>0</v>
      </c>
      <c r="Q57" s="39">
        <f>+SUMIFS('Datos Abierto'!$O$3:$O$44,'Datos Abierto'!$B$3:$B$44,C57)</f>
        <v>0</v>
      </c>
      <c r="R57" s="40">
        <f t="shared" si="19"/>
        <v>0</v>
      </c>
    </row>
    <row r="58" spans="3:18" s="28" customFormat="1" ht="18" customHeight="1" x14ac:dyDescent="0.25">
      <c r="C58" s="37" t="s">
        <v>62</v>
      </c>
      <c r="D58" s="38">
        <v>8950000</v>
      </c>
      <c r="E58" s="38">
        <v>9350000</v>
      </c>
      <c r="F58" s="39">
        <f>+SUMIFS('Datos Abierto'!$D$3:$D$44,'Datos Abierto'!$B$3:$B$44,C58)</f>
        <v>0</v>
      </c>
      <c r="G58" s="39">
        <f>+SUMIFS('Datos Abierto'!$E$3:$E$44,'Datos Abierto'!$B$3:$B$44,C58)</f>
        <v>0</v>
      </c>
      <c r="H58" s="39">
        <f>+SUMIFS('Datos Abierto'!$H$3:$H$44,'Datos Abierto'!$B$3:$B$44,A58)</f>
        <v>0</v>
      </c>
      <c r="I58" s="39">
        <f>+SUMIFS('Datos Abierto'!$H$3:$H$44,'Datos Abierto'!$B$3:$B$44,B58)</f>
        <v>0</v>
      </c>
      <c r="J58" s="39">
        <f>+SUMIFS('Datos Abierto'!$H$3:$H$44,'Datos Abierto'!$B$3:$B$44,C58)</f>
        <v>0</v>
      </c>
      <c r="K58" s="39">
        <f>+SUMIFS('Datos Abierto'!$I$3:$I$44,'Datos Abierto'!$B$3:$B$44,C58)</f>
        <v>0</v>
      </c>
      <c r="L58" s="39">
        <f>+SUMIFS('Datos Abierto'!$J$3:$J$44,'Datos Abierto'!$B$3:$B$44,C58)</f>
        <v>0</v>
      </c>
      <c r="M58" s="39">
        <f>+SUMIFS('Datos Abierto'!$K$3:$K$44,'Datos Abierto'!$B$3:$B$44,C58)</f>
        <v>0</v>
      </c>
      <c r="N58" s="39">
        <f>+SUMIFS('Datos Abierto'!$L$3:$L$44,'Datos Abierto'!$B$3:$B$44,C58)</f>
        <v>0</v>
      </c>
      <c r="O58" s="39">
        <f>+SUMIFS('Datos Abierto'!$M$3:$M$44,'Datos Abierto'!$B$3:$B$44,D58)</f>
        <v>0</v>
      </c>
      <c r="P58" s="39">
        <f>+SUMIFS('Datos Abierto'!$N$3:$N$44,'Datos Abierto'!$B$3:$B$44,C58)</f>
        <v>0</v>
      </c>
      <c r="Q58" s="39">
        <f>+SUMIFS('Datos Abierto'!$O$3:$O$44,'Datos Abierto'!$B$3:$B$44,C58)</f>
        <v>0</v>
      </c>
      <c r="R58" s="40">
        <f t="shared" si="19"/>
        <v>0</v>
      </c>
    </row>
    <row r="59" spans="3:18" s="28" customFormat="1" ht="18" customHeight="1" x14ac:dyDescent="0.25">
      <c r="C59" s="37" t="s">
        <v>63</v>
      </c>
      <c r="D59" s="38">
        <v>500000</v>
      </c>
      <c r="E59" s="38">
        <v>1000000</v>
      </c>
      <c r="F59" s="39">
        <f>+SUMIFS('Datos Abierto'!$D$3:$D$44,'Datos Abierto'!$B$3:$B$44,C59)</f>
        <v>0</v>
      </c>
      <c r="G59" s="39">
        <f>+SUMIFS('Datos Abierto'!$E$3:$E$44,'Datos Abierto'!$B$3:$B$44,C59)</f>
        <v>0</v>
      </c>
      <c r="H59" s="39">
        <f>+SUMIFS('Datos Abierto'!$H$3:$H$44,'Datos Abierto'!$B$3:$B$44,A59)</f>
        <v>0</v>
      </c>
      <c r="I59" s="39">
        <f>+SUMIFS('Datos Abierto'!$H$3:$H$44,'Datos Abierto'!$B$3:$B$44,B59)</f>
        <v>0</v>
      </c>
      <c r="J59" s="39">
        <f>+SUMIFS('Datos Abierto'!$H$3:$H$44,'Datos Abierto'!$B$3:$B$44,C59)</f>
        <v>0</v>
      </c>
      <c r="K59" s="39">
        <f>+SUMIFS('Datos Abierto'!$I$3:$I$44,'Datos Abierto'!$B$3:$B$44,C59)</f>
        <v>0</v>
      </c>
      <c r="L59" s="39">
        <f>+SUMIFS('Datos Abierto'!$J$3:$J$44,'Datos Abierto'!$B$3:$B$44,C59)</f>
        <v>0</v>
      </c>
      <c r="M59" s="39">
        <f>+SUMIFS('Datos Abierto'!$K$3:$K$44,'Datos Abierto'!$B$3:$B$44,C59)</f>
        <v>0</v>
      </c>
      <c r="N59" s="39">
        <f>+SUMIFS('Datos Abierto'!$L$3:$L$44,'Datos Abierto'!$B$3:$B$44,C59)</f>
        <v>0</v>
      </c>
      <c r="O59" s="39">
        <f>+SUMIFS('Datos Abierto'!$M$3:$M$44,'Datos Abierto'!$B$3:$B$44,D59)</f>
        <v>0</v>
      </c>
      <c r="P59" s="39">
        <f>+SUMIFS('Datos Abierto'!$N$3:$N$44,'Datos Abierto'!$B$3:$B$44,C59)</f>
        <v>0</v>
      </c>
      <c r="Q59" s="39">
        <f>+SUMIFS('Datos Abierto'!$O$3:$O$44,'Datos Abierto'!$B$3:$B$44,C59)</f>
        <v>0</v>
      </c>
      <c r="R59" s="40">
        <f t="shared" si="19"/>
        <v>0</v>
      </c>
    </row>
    <row r="60" spans="3:18" s="28" customFormat="1" ht="18" customHeight="1" x14ac:dyDescent="0.25">
      <c r="C60" s="37" t="s">
        <v>64</v>
      </c>
      <c r="D60" s="38">
        <v>0</v>
      </c>
      <c r="E60" s="38"/>
      <c r="F60" s="39">
        <f>+SUMIFS('Datos Abierto'!$D$3:$D$44,'Datos Abierto'!$B$3:$B$44,C60)</f>
        <v>0</v>
      </c>
      <c r="G60" s="39">
        <f>+SUMIFS('Datos Abierto'!$E$3:$E$44,'Datos Abierto'!$B$3:$B$44,C60)</f>
        <v>0</v>
      </c>
      <c r="H60" s="39">
        <f>+SUMIFS('Datos Abierto'!$H$3:$H$44,'Datos Abierto'!$B$3:$B$44,A60)</f>
        <v>0</v>
      </c>
      <c r="I60" s="39">
        <f>+SUMIFS('Datos Abierto'!$H$3:$H$44,'Datos Abierto'!$B$3:$B$44,B60)</f>
        <v>0</v>
      </c>
      <c r="J60" s="39">
        <f>+SUMIFS('Datos Abierto'!$H$3:$H$44,'Datos Abierto'!$B$3:$B$44,C60)</f>
        <v>0</v>
      </c>
      <c r="K60" s="39">
        <f>+SUMIFS('Datos Abierto'!$I$3:$I$44,'Datos Abierto'!$B$3:$B$44,C60)</f>
        <v>0</v>
      </c>
      <c r="L60" s="39">
        <f>+SUMIFS('Datos Abierto'!$J$3:$J$44,'Datos Abierto'!$B$3:$B$44,C60)</f>
        <v>0</v>
      </c>
      <c r="M60" s="39">
        <f>+SUMIFS('Datos Abierto'!$K$3:$K$44,'Datos Abierto'!$B$3:$B$44,C60)</f>
        <v>0</v>
      </c>
      <c r="N60" s="39">
        <f>+SUMIFS('Datos Abierto'!$L$3:$L$44,'Datos Abierto'!$B$3:$B$44,C60)</f>
        <v>0</v>
      </c>
      <c r="O60" s="39">
        <f>+SUMIFS('Datos Abierto'!$M$3:$M$44,'Datos Abierto'!$B$3:$B$44,D60)</f>
        <v>0</v>
      </c>
      <c r="P60" s="39">
        <f>+SUMIFS('Datos Abierto'!$N$3:$N$44,'Datos Abierto'!$B$3:$B$44,C60)</f>
        <v>0</v>
      </c>
      <c r="Q60" s="39">
        <f>+SUMIFS('Datos Abierto'!$O$3:$O$44,'Datos Abierto'!$B$3:$B$44,C60)</f>
        <v>0</v>
      </c>
      <c r="R60" s="40">
        <f t="shared" si="19"/>
        <v>0</v>
      </c>
    </row>
    <row r="61" spans="3:18" s="28" customFormat="1" ht="18" customHeight="1" x14ac:dyDescent="0.25">
      <c r="C61" s="37" t="s">
        <v>65</v>
      </c>
      <c r="D61" s="38">
        <v>500000</v>
      </c>
      <c r="E61" s="38">
        <v>2283142.67</v>
      </c>
      <c r="F61" s="39">
        <f>+SUMIFS('Datos Abierto'!$D$3:$D$44,'Datos Abierto'!$B$3:$B$44,C61)</f>
        <v>0</v>
      </c>
      <c r="G61" s="39">
        <f>+SUMIFS('Datos Abierto'!$E$3:$E$44,'Datos Abierto'!$B$3:$B$44,C61)</f>
        <v>0</v>
      </c>
      <c r="H61" s="39">
        <f>+SUMIFS('Datos Abierto'!$H$3:$H$44,'Datos Abierto'!$B$3:$B$44,A61)</f>
        <v>0</v>
      </c>
      <c r="I61" s="39">
        <f>+SUMIFS('Datos Abierto'!$H$3:$H$44,'Datos Abierto'!$B$3:$B$44,B61)</f>
        <v>0</v>
      </c>
      <c r="J61" s="39">
        <f>+SUMIFS('Datos Abierto'!$H$3:$H$44,'Datos Abierto'!$B$3:$B$44,C61)</f>
        <v>0</v>
      </c>
      <c r="K61" s="39">
        <f>+SUMIFS('Datos Abierto'!$I$3:$I$44,'Datos Abierto'!$B$3:$B$44,C61)</f>
        <v>0</v>
      </c>
      <c r="L61" s="39">
        <f>+SUMIFS('Datos Abierto'!$J$3:$J$44,'Datos Abierto'!$B$3:$B$44,C61)</f>
        <v>0</v>
      </c>
      <c r="M61" s="39">
        <f>+SUMIFS('Datos Abierto'!$K$3:$K$44,'Datos Abierto'!$B$3:$B$44,C61)</f>
        <v>0</v>
      </c>
      <c r="N61" s="39">
        <f>+SUMIFS('Datos Abierto'!$L$3:$L$44,'Datos Abierto'!$B$3:$B$44,C61)</f>
        <v>0</v>
      </c>
      <c r="O61" s="39">
        <f>+SUMIFS('Datos Abierto'!$M$3:$M$44,'Datos Abierto'!$B$3:$B$44,D61)</f>
        <v>0</v>
      </c>
      <c r="P61" s="39">
        <f>+SUMIFS('Datos Abierto'!$N$3:$N$44,'Datos Abierto'!$B$3:$B$44,C61)</f>
        <v>0</v>
      </c>
      <c r="Q61" s="39">
        <f>+SUMIFS('Datos Abierto'!$O$3:$O$44,'Datos Abierto'!$B$3:$B$44,C61)</f>
        <v>0</v>
      </c>
      <c r="R61" s="40">
        <f t="shared" si="19"/>
        <v>0</v>
      </c>
    </row>
    <row r="62" spans="3:18" s="28" customFormat="1" ht="18" customHeight="1" x14ac:dyDescent="0.25">
      <c r="C62" s="37" t="s">
        <v>66</v>
      </c>
      <c r="D62" s="38">
        <v>200000</v>
      </c>
      <c r="E62" s="38">
        <v>200000</v>
      </c>
      <c r="F62" s="39">
        <f>+SUMIFS('Datos Abierto'!$D$3:$D$44,'Datos Abierto'!$B$3:$B$44,C62)</f>
        <v>0</v>
      </c>
      <c r="G62" s="39">
        <f>+SUMIFS('Datos Abierto'!$E$3:$E$44,'Datos Abierto'!$B$3:$B$44,C62)</f>
        <v>0</v>
      </c>
      <c r="H62" s="39">
        <f>+SUMIFS('Datos Abierto'!$H$3:$H$44,'Datos Abierto'!$B$3:$B$44,A62)</f>
        <v>0</v>
      </c>
      <c r="I62" s="39">
        <f>+SUMIFS('Datos Abierto'!$H$3:$H$44,'Datos Abierto'!$B$3:$B$44,B62)</f>
        <v>0</v>
      </c>
      <c r="J62" s="39">
        <f>+SUMIFS('Datos Abierto'!$H$3:$H$44,'Datos Abierto'!$B$3:$B$44,C62)</f>
        <v>0</v>
      </c>
      <c r="K62" s="39">
        <f>+SUMIFS('Datos Abierto'!$I$3:$I$44,'Datos Abierto'!$B$3:$B$44,C62)</f>
        <v>0</v>
      </c>
      <c r="L62" s="39">
        <f>+SUMIFS('Datos Abierto'!$J$3:$J$44,'Datos Abierto'!$B$3:$B$44,C62)</f>
        <v>0</v>
      </c>
      <c r="M62" s="39">
        <f>+SUMIFS('Datos Abierto'!$K$3:$K$44,'Datos Abierto'!$B$3:$B$44,C62)</f>
        <v>0</v>
      </c>
      <c r="N62" s="39">
        <f>+SUMIFS('Datos Abierto'!$L$3:$L$44,'Datos Abierto'!$B$3:$B$44,C62)</f>
        <v>0</v>
      </c>
      <c r="O62" s="39">
        <f>+SUMIFS('Datos Abierto'!$M$3:$M$44,'Datos Abierto'!$B$3:$B$44,D62)</f>
        <v>0</v>
      </c>
      <c r="P62" s="39">
        <f>+SUMIFS('Datos Abierto'!$N$3:$N$44,'Datos Abierto'!$B$3:$B$44,C62)</f>
        <v>0</v>
      </c>
      <c r="Q62" s="39">
        <f>+SUMIFS('Datos Abierto'!$O$3:$O$44,'Datos Abierto'!$B$3:$B$44,C62)</f>
        <v>0</v>
      </c>
      <c r="R62" s="40">
        <f t="shared" si="19"/>
        <v>0</v>
      </c>
    </row>
    <row r="63" spans="3:18" s="45" customFormat="1" ht="18" customHeight="1" x14ac:dyDescent="0.25">
      <c r="C63" s="43" t="s">
        <v>67</v>
      </c>
      <c r="D63" s="38">
        <v>0</v>
      </c>
      <c r="E63" s="49">
        <f>+E64</f>
        <v>4000000</v>
      </c>
      <c r="F63" s="44">
        <f>+SUMIFS('Datos Abierto'!$C$3:$C$44,'Datos Abierto'!$B$3:$B$44,C63)</f>
        <v>0</v>
      </c>
      <c r="G63" s="44">
        <f>SUM(G64:G67)</f>
        <v>1356935.43</v>
      </c>
      <c r="H63" s="44"/>
      <c r="I63" s="44"/>
      <c r="J63" s="44"/>
      <c r="K63" s="44"/>
      <c r="L63" s="44"/>
      <c r="M63" s="39">
        <f>+SUMIFS('Datos Abierto'!$K$3:$K$44,'Datos Abierto'!$B$3:$B$44,C63)</f>
        <v>0</v>
      </c>
      <c r="N63" s="39">
        <f>+SUMIFS('Datos Abierto'!$K$3:$K$44,'Datos Abierto'!$B$3:$B$44,D63)</f>
        <v>0</v>
      </c>
      <c r="O63" s="39">
        <f>+SUMIFS('Datos Abierto'!$K$3:$K$44,'Datos Abierto'!$B$3:$B$44,E63)</f>
        <v>0</v>
      </c>
      <c r="P63" s="39">
        <f>+SUMIFS('Datos Abierto'!$N$3:$N$44,'Datos Abierto'!$B$3:$B$44,C63)</f>
        <v>0</v>
      </c>
      <c r="Q63" s="39">
        <f>+SUMIFS('Datos Abierto'!$O$3:$O$46,'Datos Abierto'!$B$3:$B$46,C63)</f>
        <v>0</v>
      </c>
      <c r="R63" s="40">
        <f t="shared" si="19"/>
        <v>1356935.43</v>
      </c>
    </row>
    <row r="64" spans="3:18" s="28" customFormat="1" ht="18" customHeight="1" x14ac:dyDescent="0.25">
      <c r="C64" s="37" t="s">
        <v>68</v>
      </c>
      <c r="D64" s="38"/>
      <c r="E64" s="38">
        <v>4000000</v>
      </c>
      <c r="F64" s="39">
        <f>+SUMIFS('Datos Abierto'!$D$3:$D$44,'Datos Abierto'!$B$3:$B$44,C64)</f>
        <v>0</v>
      </c>
      <c r="G64" s="39">
        <f>+SUMIFS('Datos Abierto'!$E$3:$E$46,'Datos Abierto'!$B$3:$B$46,C64)</f>
        <v>1356935.43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f>+SUMIFS('Datos Abierto'!$K$3:$K$44,'Datos Abierto'!$B$3:$B$44,C64)</f>
        <v>0</v>
      </c>
      <c r="N64" s="39">
        <f>+SUMIFS('Datos Abierto'!$K$3:$K$44,'Datos Abierto'!$B$3:$B$44,D64)</f>
        <v>0</v>
      </c>
      <c r="O64" s="39">
        <f>+SUMIFS('Datos Abierto'!$K$3:$K$44,'Datos Abierto'!$B$3:$B$44,E64)</f>
        <v>0</v>
      </c>
      <c r="P64" s="39">
        <f>+SUMIFS('Datos Abierto'!$N$3:$N$44,'Datos Abierto'!$B$3:$B$44,C64)</f>
        <v>0</v>
      </c>
      <c r="Q64" s="39">
        <f>+SUMIFS('Datos Abierto'!$O$3:$O$46,'Datos Abierto'!$B$3:$B$46,C64)</f>
        <v>0</v>
      </c>
      <c r="R64" s="40">
        <f t="shared" si="19"/>
        <v>1356935.43</v>
      </c>
    </row>
    <row r="65" spans="3:18" s="28" customFormat="1" ht="18" customHeight="1" x14ac:dyDescent="0.25">
      <c r="C65" s="37" t="s">
        <v>69</v>
      </c>
      <c r="D65" s="38">
        <v>0</v>
      </c>
      <c r="E65" s="38">
        <v>0</v>
      </c>
      <c r="F65" s="39">
        <f>+SUMIFS('Datos Abierto'!$D$3:$D$44,'Datos Abierto'!$B$3:$B$44,C65)</f>
        <v>0</v>
      </c>
      <c r="G65" s="39">
        <f>+SUMIFS('Datos Abierto'!$E$3:$E$46,'Datos Abierto'!$B$3:$B$46,C65)</f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f>+SUMIFS('Datos Abierto'!$K$3:$K$44,'Datos Abierto'!$B$3:$B$44,C65)</f>
        <v>0</v>
      </c>
      <c r="N65" s="39">
        <f>+SUMIFS('Datos Abierto'!$K$3:$K$44,'Datos Abierto'!$B$3:$B$44,D65)</f>
        <v>0</v>
      </c>
      <c r="O65" s="39">
        <f>+SUMIFS('Datos Abierto'!$K$3:$K$44,'Datos Abierto'!$B$3:$B$44,E65)</f>
        <v>0</v>
      </c>
      <c r="P65" s="39">
        <f>+SUMIFS('Datos Abierto'!$N$3:$N$44,'Datos Abierto'!$B$3:$B$44,C65)</f>
        <v>0</v>
      </c>
      <c r="Q65" s="39">
        <f>+SUMIFS('Datos Abierto'!$O$3:$O$46,'Datos Abierto'!$B$3:$B$46,C65)</f>
        <v>0</v>
      </c>
      <c r="R65" s="40">
        <f t="shared" si="19"/>
        <v>0</v>
      </c>
    </row>
    <row r="66" spans="3:18" s="28" customFormat="1" ht="18" customHeight="1" x14ac:dyDescent="0.25">
      <c r="C66" s="37" t="s">
        <v>70</v>
      </c>
      <c r="D66" s="38">
        <v>0</v>
      </c>
      <c r="E66" s="38">
        <v>0</v>
      </c>
      <c r="F66" s="39">
        <f>+SUMIFS('Datos Abierto'!$D$3:$D$44,'Datos Abierto'!$B$3:$B$44,C66)</f>
        <v>0</v>
      </c>
      <c r="G66" s="39">
        <f>+SUMIFS('Datos Abierto'!$E$3:$E$46,'Datos Abierto'!$B$3:$B$46,C66)</f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f>+SUMIFS('Datos Abierto'!$K$3:$K$44,'Datos Abierto'!$B$3:$B$44,C66)</f>
        <v>0</v>
      </c>
      <c r="N66" s="39">
        <f>+SUMIFS('Datos Abierto'!$K$3:$K$44,'Datos Abierto'!$B$3:$B$44,D66)</f>
        <v>0</v>
      </c>
      <c r="O66" s="39">
        <f>+SUMIFS('Datos Abierto'!$K$3:$K$44,'Datos Abierto'!$B$3:$B$44,E66)</f>
        <v>0</v>
      </c>
      <c r="P66" s="39">
        <f>+SUMIFS('Datos Abierto'!$N$3:$N$44,'Datos Abierto'!$B$3:$B$44,C66)</f>
        <v>0</v>
      </c>
      <c r="Q66" s="39">
        <f>+SUMIFS('Datos Abierto'!$O$3:$O$46,'Datos Abierto'!$B$3:$B$46,C66)</f>
        <v>0</v>
      </c>
      <c r="R66" s="40">
        <f t="shared" si="19"/>
        <v>0</v>
      </c>
    </row>
    <row r="67" spans="3:18" s="28" customFormat="1" ht="30" customHeight="1" x14ac:dyDescent="0.25">
      <c r="C67" s="46" t="s">
        <v>71</v>
      </c>
      <c r="D67" s="38">
        <v>0</v>
      </c>
      <c r="E67" s="38">
        <v>0</v>
      </c>
      <c r="F67" s="39">
        <f>+SUMIFS('Datos Abierto'!$D$3:$D$44,'Datos Abierto'!$B$3:$B$44,C67)</f>
        <v>0</v>
      </c>
      <c r="G67" s="39">
        <f>+SUMIFS('Datos Abierto'!$E$3:$E$44,'Datos Abierto'!$B$3:$B$44,C67)</f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f>+SUMIFS('Datos Abierto'!$K$3:$K$44,'Datos Abierto'!$B$3:$B$44,C67)</f>
        <v>0</v>
      </c>
      <c r="N67" s="39">
        <f>+SUMIFS('Datos Abierto'!$K$3:$K$44,'Datos Abierto'!$B$3:$B$44,D67)</f>
        <v>0</v>
      </c>
      <c r="O67" s="39">
        <f>+SUMIFS('Datos Abierto'!$K$3:$K$44,'Datos Abierto'!$B$3:$B$44,E67)</f>
        <v>0</v>
      </c>
      <c r="P67" s="39">
        <f>+SUMIFS('Datos Abierto'!$N$3:$N$44,'Datos Abierto'!$B$3:$B$44,C67)</f>
        <v>0</v>
      </c>
      <c r="Q67" s="39">
        <f>+SUMIFS('Datos Abierto'!$O$3:$O$46,'Datos Abierto'!$B$3:$B$46,C67)</f>
        <v>0</v>
      </c>
      <c r="R67" s="40">
        <f t="shared" si="19"/>
        <v>0</v>
      </c>
    </row>
    <row r="68" spans="3:18" s="28" customFormat="1" ht="18" customHeight="1" x14ac:dyDescent="0.25">
      <c r="C68" s="43" t="s">
        <v>72</v>
      </c>
      <c r="D68" s="38">
        <v>0</v>
      </c>
      <c r="E68" s="38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f>+SUMIFS('Datos Abierto'!$K$3:$K$44,'Datos Abierto'!$B$3:$B$44,C68)</f>
        <v>0</v>
      </c>
      <c r="N68" s="39">
        <f>+SUMIFS('Datos Abierto'!$K$3:$K$44,'Datos Abierto'!$B$3:$B$44,D68)</f>
        <v>0</v>
      </c>
      <c r="O68" s="39">
        <f>+SUMIFS('Datos Abierto'!$K$3:$K$44,'Datos Abierto'!$B$3:$B$44,E68)</f>
        <v>0</v>
      </c>
      <c r="P68" s="39">
        <f>+SUMIFS('Datos Abierto'!$N$3:$N$44,'Datos Abierto'!$B$3:$B$44,C68)</f>
        <v>0</v>
      </c>
      <c r="Q68" s="39">
        <f>+SUMIFS('Datos Abierto'!$O$3:$O$46,'Datos Abierto'!$B$3:$B$46,C68)</f>
        <v>0</v>
      </c>
      <c r="R68" s="40">
        <f t="shared" si="19"/>
        <v>0</v>
      </c>
    </row>
    <row r="69" spans="3:18" s="28" customFormat="1" ht="18" customHeight="1" x14ac:dyDescent="0.25">
      <c r="C69" s="37" t="s">
        <v>73</v>
      </c>
      <c r="D69" s="38">
        <v>0</v>
      </c>
      <c r="E69" s="38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f>+SUMIFS('Datos Abierto'!$J$3:$J$44,'Datos Abierto'!$B$3:$B$44,C69)</f>
        <v>0</v>
      </c>
      <c r="N69" s="39">
        <f>+SUMIFS('Datos Abierto'!$J$3:$J$44,'Datos Abierto'!$B$3:$B$44,D69)</f>
        <v>0</v>
      </c>
      <c r="O69" s="39">
        <f>+SUMIFS('Datos Abierto'!$J$3:$J$44,'Datos Abierto'!$B$3:$B$44,E69)</f>
        <v>0</v>
      </c>
      <c r="P69" s="39">
        <f>+SUMIFS('Datos Abierto'!$N$3:$N$44,'Datos Abierto'!$B$3:$B$44,C69)</f>
        <v>0</v>
      </c>
      <c r="Q69" s="39">
        <f>+SUMIFS('Datos Abierto'!$O$3:$O$46,'Datos Abierto'!$B$3:$B$46,C69)</f>
        <v>0</v>
      </c>
      <c r="R69" s="40">
        <f t="shared" si="19"/>
        <v>0</v>
      </c>
    </row>
    <row r="70" spans="3:18" s="28" customFormat="1" ht="18" customHeight="1" x14ac:dyDescent="0.25">
      <c r="C70" s="37" t="s">
        <v>74</v>
      </c>
      <c r="D70" s="38">
        <v>0</v>
      </c>
      <c r="E70" s="38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f>+SUMIFS('Datos Abierto'!$J$3:$J$44,'Datos Abierto'!$B$3:$B$44,C70)</f>
        <v>0</v>
      </c>
      <c r="N70" s="39">
        <f>+SUMIFS('Datos Abierto'!$J$3:$J$44,'Datos Abierto'!$B$3:$B$44,D70)</f>
        <v>0</v>
      </c>
      <c r="O70" s="39">
        <f>+SUMIFS('Datos Abierto'!$J$3:$J$44,'Datos Abierto'!$B$3:$B$44,E70)</f>
        <v>0</v>
      </c>
      <c r="P70" s="39">
        <f>+SUMIFS('Datos Abierto'!$N$3:$N$44,'Datos Abierto'!$B$3:$B$44,C70)</f>
        <v>0</v>
      </c>
      <c r="Q70" s="39">
        <f>+SUMIFS('Datos Abierto'!$O$3:$O$46,'Datos Abierto'!$B$3:$B$46,C70)</f>
        <v>0</v>
      </c>
      <c r="R70" s="40">
        <f t="shared" si="19"/>
        <v>0</v>
      </c>
    </row>
    <row r="71" spans="3:18" s="28" customFormat="1" ht="18" customHeight="1" x14ac:dyDescent="0.25">
      <c r="C71" s="43" t="s">
        <v>75</v>
      </c>
      <c r="D71" s="53">
        <v>0</v>
      </c>
      <c r="E71" s="53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/>
      <c r="M71" s="39">
        <f>+SUMIFS('Datos Abierto'!$J$3:$J$44,'Datos Abierto'!$B$3:$B$44,C71)</f>
        <v>0</v>
      </c>
      <c r="N71" s="39">
        <f>+SUMIFS('Datos Abierto'!$J$3:$J$44,'Datos Abierto'!$B$3:$B$44,D71)</f>
        <v>0</v>
      </c>
      <c r="O71" s="39">
        <f>+SUMIFS('Datos Abierto'!$J$3:$J$44,'Datos Abierto'!$B$3:$B$44,E71)</f>
        <v>0</v>
      </c>
      <c r="P71" s="39">
        <f>+SUMIFS('Datos Abierto'!$N$3:$N$44,'Datos Abierto'!$B$3:$B$44,C71)</f>
        <v>0</v>
      </c>
      <c r="Q71" s="39">
        <f>+SUMIFS('Datos Abierto'!$O$3:$O$46,'Datos Abierto'!$B$3:$B$46,C71)</f>
        <v>0</v>
      </c>
      <c r="R71" s="40">
        <f t="shared" si="19"/>
        <v>0</v>
      </c>
    </row>
    <row r="72" spans="3:18" s="28" customFormat="1" ht="18" customHeight="1" x14ac:dyDescent="0.25">
      <c r="C72" s="37" t="s">
        <v>76</v>
      </c>
      <c r="D72" s="53">
        <v>0</v>
      </c>
      <c r="E72" s="53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39">
        <f>+SUMIFS('Datos Abierto'!$J$3:$J$44,'Datos Abierto'!$B$3:$B$44,C72)</f>
        <v>0</v>
      </c>
      <c r="N72" s="39">
        <f>+SUMIFS('Datos Abierto'!$J$3:$J$44,'Datos Abierto'!$B$3:$B$44,D72)</f>
        <v>0</v>
      </c>
      <c r="O72" s="39">
        <f>+SUMIFS('Datos Abierto'!$J$3:$J$44,'Datos Abierto'!$B$3:$B$44,E72)</f>
        <v>0</v>
      </c>
      <c r="P72" s="39">
        <f>+SUMIFS('Datos Abierto'!$N$3:$N$44,'Datos Abierto'!$B$3:$B$44,C72)</f>
        <v>0</v>
      </c>
      <c r="Q72" s="39">
        <f>+SUMIFS('Datos Abierto'!$O$3:$O$46,'Datos Abierto'!$B$3:$B$46,C72)</f>
        <v>0</v>
      </c>
      <c r="R72" s="40">
        <f t="shared" si="19"/>
        <v>0</v>
      </c>
    </row>
    <row r="73" spans="3:18" s="28" customFormat="1" ht="18" customHeight="1" x14ac:dyDescent="0.25">
      <c r="C73" s="37" t="s">
        <v>77</v>
      </c>
      <c r="D73" s="53">
        <v>0</v>
      </c>
      <c r="E73" s="53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39">
        <f>+SUMIFS('Datos Abierto'!$J$3:$J$44,'Datos Abierto'!$B$3:$B$44,C73)</f>
        <v>0</v>
      </c>
      <c r="N73" s="39">
        <f>+SUMIFS('Datos Abierto'!$J$3:$J$44,'Datos Abierto'!$B$3:$B$44,D73)</f>
        <v>0</v>
      </c>
      <c r="O73" s="39">
        <f>+SUMIFS('Datos Abierto'!$J$3:$J$44,'Datos Abierto'!$B$3:$B$44,E73)</f>
        <v>0</v>
      </c>
      <c r="P73" s="39">
        <f>+SUMIFS('Datos Abierto'!$N$3:$N$44,'Datos Abierto'!$B$3:$B$44,C73)</f>
        <v>0</v>
      </c>
      <c r="Q73" s="39">
        <f>+SUMIFS('Datos Abierto'!$O$3:$O$46,'Datos Abierto'!$B$3:$B$46,C73)</f>
        <v>0</v>
      </c>
      <c r="R73" s="40">
        <f t="shared" si="19"/>
        <v>0</v>
      </c>
    </row>
    <row r="74" spans="3:18" s="28" customFormat="1" ht="18" customHeight="1" x14ac:dyDescent="0.25">
      <c r="C74" s="37" t="s">
        <v>78</v>
      </c>
      <c r="D74" s="53">
        <v>0</v>
      </c>
      <c r="E74" s="53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39">
        <f>+SUMIFS('Datos Abierto'!$J$3:$J$44,'Datos Abierto'!$B$3:$B$44,C74)</f>
        <v>0</v>
      </c>
      <c r="N74" s="39">
        <f>+SUMIFS('Datos Abierto'!$J$3:$J$44,'Datos Abierto'!$B$3:$B$44,D74)</f>
        <v>0</v>
      </c>
      <c r="O74" s="39">
        <f>+SUMIFS('Datos Abierto'!$J$3:$J$44,'Datos Abierto'!$B$3:$B$44,E74)</f>
        <v>0</v>
      </c>
      <c r="P74" s="39">
        <f>+SUMIFS('Datos Abierto'!$N$3:$N$44,'Datos Abierto'!$B$3:$B$44,C74)</f>
        <v>0</v>
      </c>
      <c r="Q74" s="39">
        <f>+SUMIFS('Datos Abierto'!$O$3:$O$46,'Datos Abierto'!$B$3:$B$46,C74)</f>
        <v>0</v>
      </c>
      <c r="R74" s="40">
        <f t="shared" ref="R74:R83" si="26">SUM(F74:Q74)</f>
        <v>0</v>
      </c>
    </row>
    <row r="75" spans="3:18" s="28" customFormat="1" ht="18" customHeight="1" x14ac:dyDescent="0.25">
      <c r="C75" s="47" t="s">
        <v>79</v>
      </c>
      <c r="D75" s="59">
        <v>0</v>
      </c>
      <c r="E75" s="59">
        <v>0</v>
      </c>
      <c r="F75" s="60">
        <v>0</v>
      </c>
      <c r="G75" s="60">
        <v>0</v>
      </c>
      <c r="H75" s="60">
        <v>0</v>
      </c>
      <c r="I75" s="60">
        <v>0</v>
      </c>
      <c r="J75" s="60">
        <v>0</v>
      </c>
      <c r="K75" s="60">
        <v>0</v>
      </c>
      <c r="L75" s="60">
        <v>0</v>
      </c>
      <c r="M75" s="60">
        <v>0</v>
      </c>
      <c r="N75" s="60">
        <v>0</v>
      </c>
      <c r="O75" s="60">
        <v>0</v>
      </c>
      <c r="P75" s="60">
        <f>+SUMIFS('Datos Abierto'!$N$3:$N$44,'Datos Abierto'!$B$3:$B$44,C75)</f>
        <v>0</v>
      </c>
      <c r="Q75" s="60">
        <f>+SUMIFS('Datos Abierto'!$O$3:$O$46,'Datos Abierto'!$B$3:$B$46,C75)</f>
        <v>0</v>
      </c>
      <c r="R75" s="48">
        <f t="shared" si="26"/>
        <v>0</v>
      </c>
    </row>
    <row r="76" spans="3:18" s="28" customFormat="1" ht="18" customHeight="1" x14ac:dyDescent="0.25">
      <c r="C76" s="43" t="s">
        <v>80</v>
      </c>
      <c r="D76" s="53">
        <v>0</v>
      </c>
      <c r="E76" s="53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39">
        <f>+SUMIFS('Datos Abierto'!$J$3:$J$44,'Datos Abierto'!$B$3:$B$44,C76)</f>
        <v>0</v>
      </c>
      <c r="N76" s="39">
        <f>+SUMIFS('Datos Abierto'!$J$3:$J$44,'Datos Abierto'!$B$3:$B$44,D76)</f>
        <v>0</v>
      </c>
      <c r="O76" s="39">
        <f>+SUMIFS('Datos Abierto'!$J$3:$J$44,'Datos Abierto'!$B$3:$B$44,E76)</f>
        <v>0</v>
      </c>
      <c r="P76" s="39">
        <f>+SUMIFS('Datos Abierto'!$J$3:$J$44,'Datos Abierto'!$B$3:$B$44,F76)</f>
        <v>0</v>
      </c>
      <c r="Q76" s="39">
        <f>+SUMIFS('Datos Abierto'!$O$3:$O$44,'Datos Abierto'!$B$3:$B$44,C76)</f>
        <v>0</v>
      </c>
      <c r="R76" s="40">
        <f t="shared" si="26"/>
        <v>0</v>
      </c>
    </row>
    <row r="77" spans="3:18" s="28" customFormat="1" ht="18" customHeight="1" x14ac:dyDescent="0.25">
      <c r="C77" s="37" t="s">
        <v>81</v>
      </c>
      <c r="D77" s="53">
        <v>0</v>
      </c>
      <c r="E77" s="53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39">
        <f>+SUMIFS('Datos Abierto'!$J$3:$J$44,'Datos Abierto'!$B$3:$B$44,C77)</f>
        <v>0</v>
      </c>
      <c r="N77" s="39">
        <f>+SUMIFS('Datos Abierto'!$J$3:$J$44,'Datos Abierto'!$B$3:$B$44,D77)</f>
        <v>0</v>
      </c>
      <c r="O77" s="39">
        <f>+SUMIFS('Datos Abierto'!$J$3:$J$44,'Datos Abierto'!$B$3:$B$44,E77)</f>
        <v>0</v>
      </c>
      <c r="P77" s="39">
        <f>+SUMIFS('Datos Abierto'!$J$3:$J$44,'Datos Abierto'!$B$3:$B$44,F77)</f>
        <v>0</v>
      </c>
      <c r="Q77" s="39">
        <f>+SUMIFS('Datos Abierto'!$O$3:$O$44,'Datos Abierto'!$B$3:$B$44,C77)</f>
        <v>0</v>
      </c>
      <c r="R77" s="40">
        <f t="shared" si="26"/>
        <v>0</v>
      </c>
    </row>
    <row r="78" spans="3:18" s="28" customFormat="1" ht="18" customHeight="1" x14ac:dyDescent="0.25">
      <c r="C78" s="37" t="s">
        <v>82</v>
      </c>
      <c r="D78" s="53">
        <v>0</v>
      </c>
      <c r="E78" s="53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0</v>
      </c>
      <c r="M78" s="39">
        <f>+SUMIFS('Datos Abierto'!$J$3:$J$44,'Datos Abierto'!$B$3:$B$44,C78)</f>
        <v>0</v>
      </c>
      <c r="N78" s="39">
        <f>+SUMIFS('Datos Abierto'!$J$3:$J$44,'Datos Abierto'!$B$3:$B$44,D78)</f>
        <v>0</v>
      </c>
      <c r="O78" s="39">
        <f>+SUMIFS('Datos Abierto'!$J$3:$J$44,'Datos Abierto'!$B$3:$B$44,E78)</f>
        <v>0</v>
      </c>
      <c r="P78" s="39">
        <f>+SUMIFS('Datos Abierto'!$J$3:$J$44,'Datos Abierto'!$B$3:$B$44,F78)</f>
        <v>0</v>
      </c>
      <c r="Q78" s="39">
        <f>+SUMIFS('Datos Abierto'!$O$3:$O$44,'Datos Abierto'!$B$3:$B$44,C78)</f>
        <v>0</v>
      </c>
      <c r="R78" s="40">
        <f t="shared" si="26"/>
        <v>0</v>
      </c>
    </row>
    <row r="79" spans="3:18" s="28" customFormat="1" ht="18" customHeight="1" x14ac:dyDescent="0.25">
      <c r="C79" s="43" t="s">
        <v>83</v>
      </c>
      <c r="D79" s="53">
        <v>0</v>
      </c>
      <c r="E79" s="53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39">
        <f>+SUMIFS('Datos Abierto'!$J$3:$J$44,'Datos Abierto'!$B$3:$B$44,C79)</f>
        <v>0</v>
      </c>
      <c r="N79" s="39">
        <f>+SUMIFS('Datos Abierto'!$J$3:$J$44,'Datos Abierto'!$B$3:$B$44,D79)</f>
        <v>0</v>
      </c>
      <c r="O79" s="39">
        <f>+SUMIFS('Datos Abierto'!$J$3:$J$44,'Datos Abierto'!$B$3:$B$44,E79)</f>
        <v>0</v>
      </c>
      <c r="P79" s="39">
        <f>+SUMIFS('Datos Abierto'!$J$3:$J$44,'Datos Abierto'!$B$3:$B$44,F79)</f>
        <v>0</v>
      </c>
      <c r="Q79" s="39">
        <f>+SUMIFS('Datos Abierto'!$O$3:$O$44,'Datos Abierto'!$B$3:$B$44,C79)</f>
        <v>0</v>
      </c>
      <c r="R79" s="40">
        <f t="shared" si="26"/>
        <v>0</v>
      </c>
    </row>
    <row r="80" spans="3:18" s="28" customFormat="1" ht="18" customHeight="1" x14ac:dyDescent="0.25">
      <c r="C80" s="37" t="s">
        <v>84</v>
      </c>
      <c r="D80" s="53">
        <v>0</v>
      </c>
      <c r="E80" s="53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39">
        <f>+SUMIFS('Datos Abierto'!$J$3:$J$44,'Datos Abierto'!$B$3:$B$44,C80)</f>
        <v>0</v>
      </c>
      <c r="N80" s="39">
        <f>+SUMIFS('Datos Abierto'!$J$3:$J$44,'Datos Abierto'!$B$3:$B$44,D80)</f>
        <v>0</v>
      </c>
      <c r="O80" s="39">
        <f>+SUMIFS('Datos Abierto'!$J$3:$J$44,'Datos Abierto'!$B$3:$B$44,E80)</f>
        <v>0</v>
      </c>
      <c r="P80" s="39">
        <f>+SUMIFS('Datos Abierto'!$J$3:$J$44,'Datos Abierto'!$B$3:$B$44,F80)</f>
        <v>0</v>
      </c>
      <c r="Q80" s="39">
        <f>+SUMIFS('Datos Abierto'!$O$3:$O$44,'Datos Abierto'!$B$3:$B$44,C80)</f>
        <v>0</v>
      </c>
      <c r="R80" s="40">
        <f t="shared" si="26"/>
        <v>0</v>
      </c>
    </row>
    <row r="81" spans="3:18" s="28" customFormat="1" ht="18" customHeight="1" x14ac:dyDescent="0.25">
      <c r="C81" s="37" t="s">
        <v>85</v>
      </c>
      <c r="D81" s="38">
        <v>0</v>
      </c>
      <c r="E81" s="38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f>+SUMIFS('Datos Abierto'!$J$3:$J$44,'Datos Abierto'!$B$3:$B$44,C81)</f>
        <v>0</v>
      </c>
      <c r="N81" s="39">
        <f>+SUMIFS('Datos Abierto'!$J$3:$J$44,'Datos Abierto'!$B$3:$B$44,D81)</f>
        <v>0</v>
      </c>
      <c r="O81" s="39">
        <f>+SUMIFS('Datos Abierto'!$J$3:$J$44,'Datos Abierto'!$B$3:$B$44,E81)</f>
        <v>0</v>
      </c>
      <c r="P81" s="39">
        <f>+SUMIFS('Datos Abierto'!$J$3:$J$44,'Datos Abierto'!$B$3:$B$44,F81)</f>
        <v>0</v>
      </c>
      <c r="Q81" s="39">
        <f>+SUMIFS('Datos Abierto'!$O$3:$O$44,'Datos Abierto'!$B$3:$B$44,C81)</f>
        <v>0</v>
      </c>
      <c r="R81" s="40">
        <f t="shared" si="26"/>
        <v>0</v>
      </c>
    </row>
    <row r="82" spans="3:18" s="28" customFormat="1" ht="18" customHeight="1" x14ac:dyDescent="0.25">
      <c r="C82" s="43" t="s">
        <v>86</v>
      </c>
      <c r="D82" s="38">
        <v>0</v>
      </c>
      <c r="E82" s="38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f>+SUMIFS('Datos Abierto'!$J$3:$J$44,'Datos Abierto'!$B$3:$B$44,C82)</f>
        <v>0</v>
      </c>
      <c r="N82" s="39">
        <f>+SUMIFS('Datos Abierto'!$J$3:$J$44,'Datos Abierto'!$B$3:$B$44,D82)</f>
        <v>0</v>
      </c>
      <c r="O82" s="39">
        <f>+SUMIFS('Datos Abierto'!$J$3:$J$44,'Datos Abierto'!$B$3:$B$44,E82)</f>
        <v>0</v>
      </c>
      <c r="P82" s="39">
        <f>+SUMIFS('Datos Abierto'!$J$3:$J$44,'Datos Abierto'!$B$3:$B$44,F82)</f>
        <v>0</v>
      </c>
      <c r="Q82" s="39">
        <f>+SUMIFS('Datos Abierto'!$O$3:$O$44,'Datos Abierto'!$B$3:$B$44,C82)</f>
        <v>0</v>
      </c>
      <c r="R82" s="40">
        <f t="shared" si="26"/>
        <v>0</v>
      </c>
    </row>
    <row r="83" spans="3:18" s="28" customFormat="1" ht="18" customHeight="1" x14ac:dyDescent="0.25">
      <c r="C83" s="37" t="s">
        <v>87</v>
      </c>
      <c r="D83" s="38">
        <v>0</v>
      </c>
      <c r="E83" s="38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39">
        <v>0</v>
      </c>
      <c r="M83" s="39">
        <f>+SUMIFS('Datos Abierto'!$J$3:$J$44,'Datos Abierto'!$B$3:$B$44,C83)</f>
        <v>0</v>
      </c>
      <c r="N83" s="39">
        <f>+SUMIFS('Datos Abierto'!$J$3:$J$44,'Datos Abierto'!$B$3:$B$44,D83)</f>
        <v>0</v>
      </c>
      <c r="O83" s="39">
        <f>+SUMIFS('Datos Abierto'!$J$3:$J$44,'Datos Abierto'!$B$3:$B$44,E83)</f>
        <v>0</v>
      </c>
      <c r="P83" s="39">
        <f>+SUMIFS('Datos Abierto'!$J$3:$J$44,'Datos Abierto'!$B$3:$B$44,F83)</f>
        <v>0</v>
      </c>
      <c r="Q83" s="39">
        <f>+SUMIFS('Datos Abierto'!$O$3:$O$44,'Datos Abierto'!$B$3:$B$44,C83)</f>
        <v>0</v>
      </c>
      <c r="R83" s="40">
        <f t="shared" si="26"/>
        <v>0</v>
      </c>
    </row>
    <row r="84" spans="3:18" s="28" customFormat="1" ht="21" customHeight="1" x14ac:dyDescent="0.25">
      <c r="C84" s="2" t="s">
        <v>88</v>
      </c>
      <c r="D84" s="26">
        <f t="shared" ref="D84:I84" si="27">+D10</f>
        <v>734161247</v>
      </c>
      <c r="E84" s="26">
        <f t="shared" si="27"/>
        <v>734161247</v>
      </c>
      <c r="F84" s="26">
        <f t="shared" si="27"/>
        <v>27079582.020000003</v>
      </c>
      <c r="G84" s="26">
        <f t="shared" si="27"/>
        <v>44705607.870000005</v>
      </c>
      <c r="H84" s="26">
        <f t="shared" si="27"/>
        <v>0</v>
      </c>
      <c r="I84" s="26">
        <f t="shared" si="27"/>
        <v>0</v>
      </c>
      <c r="J84" s="26">
        <f t="shared" ref="J84:Q84" si="28">+J10</f>
        <v>0</v>
      </c>
      <c r="K84" s="26">
        <f t="shared" si="28"/>
        <v>0</v>
      </c>
      <c r="L84" s="26">
        <f t="shared" si="28"/>
        <v>0</v>
      </c>
      <c r="M84" s="26">
        <f t="shared" si="28"/>
        <v>0</v>
      </c>
      <c r="N84" s="26">
        <f t="shared" si="28"/>
        <v>0</v>
      </c>
      <c r="O84" s="26">
        <f t="shared" ref="O84:P84" si="29">+O10</f>
        <v>0</v>
      </c>
      <c r="P84" s="26">
        <f t="shared" si="29"/>
        <v>0</v>
      </c>
      <c r="Q84" s="26">
        <f t="shared" si="28"/>
        <v>0</v>
      </c>
      <c r="R84" s="27">
        <f>+R10</f>
        <v>71785189.890000015</v>
      </c>
    </row>
    <row r="85" spans="3:18" x14ac:dyDescent="0.25">
      <c r="I85" s="18"/>
      <c r="M85" s="18"/>
    </row>
    <row r="86" spans="3:18" ht="18.75" x14ac:dyDescent="0.25">
      <c r="C86" s="3" t="s">
        <v>89</v>
      </c>
      <c r="D86" s="11"/>
      <c r="E86" s="61"/>
      <c r="F86" s="4"/>
      <c r="G86" s="4"/>
    </row>
    <row r="87" spans="3:18" x14ac:dyDescent="0.25">
      <c r="C87" s="5" t="s">
        <v>90</v>
      </c>
      <c r="D87" s="12"/>
      <c r="E87" s="12"/>
      <c r="F87" s="6"/>
      <c r="G87" s="6"/>
    </row>
    <row r="88" spans="3:18" x14ac:dyDescent="0.25">
      <c r="C88" s="5" t="s">
        <v>91</v>
      </c>
      <c r="D88" s="12"/>
      <c r="E88" s="12"/>
      <c r="F88" s="6"/>
      <c r="G88" s="6"/>
    </row>
    <row r="89" spans="3:18" x14ac:dyDescent="0.25">
      <c r="C89" s="5" t="s">
        <v>92</v>
      </c>
      <c r="D89" s="12"/>
      <c r="E89" s="12"/>
      <c r="F89" s="6"/>
      <c r="G89" s="6"/>
    </row>
    <row r="90" spans="3:18" x14ac:dyDescent="0.25">
      <c r="C90" s="5" t="s">
        <v>93</v>
      </c>
      <c r="D90" s="12"/>
      <c r="E90" s="12"/>
      <c r="F90" s="6"/>
      <c r="G90" s="6"/>
    </row>
    <row r="91" spans="3:18" x14ac:dyDescent="0.25">
      <c r="C91" s="5" t="s">
        <v>94</v>
      </c>
      <c r="D91" s="12"/>
      <c r="E91" s="12"/>
      <c r="F91" s="6"/>
      <c r="G91" s="6"/>
    </row>
    <row r="92" spans="3:18" x14ac:dyDescent="0.25">
      <c r="C92" s="55" t="s">
        <v>95</v>
      </c>
      <c r="D92" s="56"/>
      <c r="E92" s="56"/>
      <c r="F92" s="57"/>
      <c r="G92" s="57"/>
    </row>
    <row r="93" spans="3:18" x14ac:dyDescent="0.25">
      <c r="C93" s="55"/>
      <c r="D93" s="56"/>
      <c r="E93" s="56"/>
      <c r="F93" s="57"/>
      <c r="G93" s="57"/>
    </row>
    <row r="94" spans="3:18" x14ac:dyDescent="0.25">
      <c r="C94" s="55"/>
      <c r="D94" s="56"/>
      <c r="E94" s="56"/>
      <c r="F94" s="57"/>
      <c r="G94" s="57"/>
    </row>
    <row r="95" spans="3:18" x14ac:dyDescent="0.25">
      <c r="C95" s="55"/>
      <c r="D95" s="56"/>
      <c r="E95" s="56"/>
      <c r="F95" s="57"/>
      <c r="G95" s="57"/>
    </row>
    <row r="96" spans="3:18" x14ac:dyDescent="0.25">
      <c r="C96" s="55"/>
      <c r="D96" s="56"/>
      <c r="E96" s="56"/>
      <c r="F96" s="57"/>
      <c r="G96" s="57"/>
    </row>
    <row r="97" spans="3:7" x14ac:dyDescent="0.25">
      <c r="C97" s="62" t="s">
        <v>96</v>
      </c>
      <c r="D97" s="62"/>
      <c r="E97" s="62"/>
      <c r="F97" s="62"/>
      <c r="G97" s="62"/>
    </row>
    <row r="98" spans="3:7" x14ac:dyDescent="0.25">
      <c r="C98" s="62" t="s">
        <v>97</v>
      </c>
      <c r="D98" s="62"/>
      <c r="E98" s="62"/>
      <c r="F98" s="62"/>
      <c r="G98" s="62"/>
    </row>
    <row r="99" spans="3:7" x14ac:dyDescent="0.25">
      <c r="D99" s="58"/>
      <c r="E99" s="58"/>
    </row>
  </sheetData>
  <mergeCells count="7">
    <mergeCell ref="C98:G98"/>
    <mergeCell ref="C6:R6"/>
    <mergeCell ref="C7:R7"/>
    <mergeCell ref="C97:G97"/>
    <mergeCell ref="C3:R3"/>
    <mergeCell ref="C4:R4"/>
    <mergeCell ref="C5:R5"/>
  </mergeCells>
  <pageMargins left="0.23" right="0.25" top="0.45" bottom="0.31" header="0.45" footer="0.3"/>
  <pageSetup paperSize="5" scale="54" orientation="landscape" r:id="rId1"/>
  <rowBreaks count="1" manualBreakCount="1">
    <brk id="5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6"/>
  <sheetViews>
    <sheetView view="pageBreakPreview" zoomScaleNormal="100" zoomScaleSheetLayoutView="100" workbookViewId="0">
      <selection activeCell="F7" sqref="F7"/>
    </sheetView>
  </sheetViews>
  <sheetFormatPr baseColWidth="10" defaultColWidth="9.140625" defaultRowHeight="15" x14ac:dyDescent="0.25"/>
  <cols>
    <col min="1" max="1" width="23.42578125" style="7" customWidth="1"/>
    <col min="2" max="2" width="41.85546875" style="7" customWidth="1"/>
    <col min="3" max="3" width="15.42578125" style="8" customWidth="1"/>
    <col min="4" max="5" width="17.28515625" style="8" customWidth="1"/>
    <col min="6" max="8" width="17.7109375" style="7" customWidth="1"/>
    <col min="9" max="11" width="17.85546875" style="7" customWidth="1"/>
    <col min="12" max="15" width="19.7109375" style="7" customWidth="1"/>
    <col min="16" max="16384" width="9.140625" style="7"/>
  </cols>
  <sheetData>
    <row r="1" spans="1:15" s="25" customFormat="1" ht="30.75" customHeight="1" x14ac:dyDescent="0.25">
      <c r="C1" s="24"/>
      <c r="D1" s="24" t="s">
        <v>123</v>
      </c>
      <c r="E1" s="24" t="s">
        <v>124</v>
      </c>
      <c r="F1" s="23" t="s">
        <v>125</v>
      </c>
      <c r="G1" s="23" t="s">
        <v>126</v>
      </c>
      <c r="H1" s="23" t="s">
        <v>127</v>
      </c>
      <c r="I1" s="23" t="s">
        <v>128</v>
      </c>
      <c r="J1" s="23" t="s">
        <v>129</v>
      </c>
      <c r="K1" s="23" t="s">
        <v>130</v>
      </c>
      <c r="L1" s="23" t="s">
        <v>131</v>
      </c>
      <c r="M1" s="23" t="s">
        <v>132</v>
      </c>
      <c r="N1" s="23" t="s">
        <v>133</v>
      </c>
      <c r="O1" s="23" t="s">
        <v>134</v>
      </c>
    </row>
    <row r="2" spans="1:15" s="25" customFormat="1" ht="33.75" customHeight="1" x14ac:dyDescent="0.25">
      <c r="A2" s="23" t="s">
        <v>98</v>
      </c>
      <c r="B2" s="23" t="s">
        <v>99</v>
      </c>
      <c r="C2" s="24" t="s">
        <v>100</v>
      </c>
      <c r="D2" s="24" t="s">
        <v>100</v>
      </c>
      <c r="E2" s="24" t="s">
        <v>100</v>
      </c>
      <c r="F2" s="23" t="s">
        <v>100</v>
      </c>
      <c r="G2" s="23" t="s">
        <v>100</v>
      </c>
      <c r="H2" s="23" t="s">
        <v>100</v>
      </c>
      <c r="I2" s="23" t="s">
        <v>100</v>
      </c>
      <c r="J2" s="23" t="s">
        <v>100</v>
      </c>
      <c r="K2" s="23" t="s">
        <v>100</v>
      </c>
      <c r="L2" s="23" t="s">
        <v>100</v>
      </c>
      <c r="M2" s="23" t="s">
        <v>100</v>
      </c>
      <c r="N2" s="23" t="s">
        <v>100</v>
      </c>
      <c r="O2" s="23" t="s">
        <v>100</v>
      </c>
    </row>
    <row r="3" spans="1:15" s="22" customFormat="1" ht="15.75" x14ac:dyDescent="0.25">
      <c r="A3" s="17" t="s">
        <v>101</v>
      </c>
      <c r="B3" s="19" t="s">
        <v>102</v>
      </c>
      <c r="C3" s="20">
        <f>SUM(D3:O3)</f>
        <v>71785189.890000001</v>
      </c>
      <c r="D3" s="20">
        <v>27079582.02</v>
      </c>
      <c r="E3" s="20">
        <v>44705607.869999997</v>
      </c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22" customFormat="1" ht="24" x14ac:dyDescent="0.25">
      <c r="A4" s="17" t="s">
        <v>103</v>
      </c>
      <c r="B4" s="19" t="s">
        <v>104</v>
      </c>
      <c r="C4" s="20">
        <f t="shared" ref="C4:C46" si="0">SUM(D4:O4)</f>
        <v>71785189.890000001</v>
      </c>
      <c r="D4" s="20">
        <v>27079582.02</v>
      </c>
      <c r="E4" s="20">
        <v>44705607.869999997</v>
      </c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s="22" customFormat="1" ht="24" x14ac:dyDescent="0.25">
      <c r="A5" s="17" t="s">
        <v>105</v>
      </c>
      <c r="B5" s="19" t="s">
        <v>106</v>
      </c>
      <c r="C5" s="20">
        <f t="shared" si="0"/>
        <v>71785189.890000001</v>
      </c>
      <c r="D5" s="20">
        <v>27079582.02</v>
      </c>
      <c r="E5" s="20">
        <v>44705607.869999997</v>
      </c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s="22" customFormat="1" ht="15.75" x14ac:dyDescent="0.25">
      <c r="A6" s="17" t="s">
        <v>107</v>
      </c>
      <c r="B6" s="19" t="s">
        <v>108</v>
      </c>
      <c r="C6" s="20">
        <f t="shared" si="0"/>
        <v>71785189.890000001</v>
      </c>
      <c r="D6" s="20">
        <v>27079582.02</v>
      </c>
      <c r="E6" s="20">
        <v>44705607.869999997</v>
      </c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5.75" x14ac:dyDescent="0.25">
      <c r="A7" s="17" t="s">
        <v>109</v>
      </c>
      <c r="B7" s="13" t="s">
        <v>110</v>
      </c>
      <c r="C7" s="20">
        <f t="shared" si="0"/>
        <v>71785189.890000001</v>
      </c>
      <c r="D7" s="14">
        <v>27079582.02</v>
      </c>
      <c r="E7" s="14">
        <v>44705607.869999997</v>
      </c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x14ac:dyDescent="0.25">
      <c r="A8" s="17" t="s">
        <v>111</v>
      </c>
      <c r="B8" s="13" t="s">
        <v>19</v>
      </c>
      <c r="C8" s="20">
        <f t="shared" si="0"/>
        <v>61290308.5</v>
      </c>
      <c r="D8" s="14">
        <v>26349586.379999999</v>
      </c>
      <c r="E8" s="14">
        <v>34940722.119999997</v>
      </c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15.75" x14ac:dyDescent="0.25">
      <c r="A9" s="17" t="s">
        <v>112</v>
      </c>
      <c r="B9" s="13" t="s">
        <v>20</v>
      </c>
      <c r="C9" s="20">
        <f t="shared" si="0"/>
        <v>52349536.57</v>
      </c>
      <c r="D9" s="14">
        <v>22560349.93</v>
      </c>
      <c r="E9" s="14">
        <v>29789186.640000001</v>
      </c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ht="15.75" x14ac:dyDescent="0.25">
      <c r="A10" s="17" t="s">
        <v>112</v>
      </c>
      <c r="B10" s="13" t="s">
        <v>21</v>
      </c>
      <c r="C10" s="20">
        <f t="shared" si="0"/>
        <v>973404.16000000003</v>
      </c>
      <c r="D10" s="14">
        <v>352729.76</v>
      </c>
      <c r="E10" s="14">
        <v>620674.4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15.75" x14ac:dyDescent="0.25">
      <c r="A11" s="17" t="s">
        <v>112</v>
      </c>
      <c r="B11" s="13" t="s">
        <v>22</v>
      </c>
      <c r="C11" s="20">
        <f t="shared" si="0"/>
        <v>35385.65</v>
      </c>
      <c r="D11" s="14"/>
      <c r="E11" s="14">
        <v>35385.65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5" ht="15.75" x14ac:dyDescent="0.25">
      <c r="A12" s="17" t="s">
        <v>112</v>
      </c>
      <c r="B12" s="13" t="s">
        <v>23</v>
      </c>
      <c r="C12" s="20">
        <f t="shared" si="0"/>
        <v>10000</v>
      </c>
      <c r="D12" s="14">
        <v>10000</v>
      </c>
      <c r="E12" s="14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5.75" x14ac:dyDescent="0.25">
      <c r="A13" s="17" t="s">
        <v>112</v>
      </c>
      <c r="B13" s="13" t="s">
        <v>24</v>
      </c>
      <c r="C13" s="20">
        <f t="shared" si="0"/>
        <v>7921982.1199999992</v>
      </c>
      <c r="D13" s="14">
        <v>3426506.69</v>
      </c>
      <c r="E13" s="14">
        <v>4495475.43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5.75" x14ac:dyDescent="0.25">
      <c r="A14" s="17" t="s">
        <v>111</v>
      </c>
      <c r="B14" s="13" t="s">
        <v>113</v>
      </c>
      <c r="C14" s="20">
        <f t="shared" si="0"/>
        <v>7284310.8099999996</v>
      </c>
      <c r="D14" s="14">
        <v>729995.64</v>
      </c>
      <c r="E14" s="14">
        <v>6554315.1699999999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15.75" x14ac:dyDescent="0.25">
      <c r="A15" s="17" t="s">
        <v>112</v>
      </c>
      <c r="B15" s="13" t="s">
        <v>26</v>
      </c>
      <c r="C15" s="20">
        <f t="shared" si="0"/>
        <v>2125137</v>
      </c>
      <c r="D15" s="14">
        <v>488043.87</v>
      </c>
      <c r="E15" s="14">
        <v>1637093.13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 ht="15.75" x14ac:dyDescent="0.25">
      <c r="A16" s="17" t="s">
        <v>112</v>
      </c>
      <c r="B16" s="13" t="s">
        <v>27</v>
      </c>
      <c r="C16" s="20">
        <f t="shared" si="0"/>
        <v>0</v>
      </c>
      <c r="D16" s="14"/>
      <c r="E16" s="14"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ht="15.75" x14ac:dyDescent="0.25">
      <c r="A17" s="17" t="s">
        <v>112</v>
      </c>
      <c r="B17" s="13" t="s">
        <v>28</v>
      </c>
      <c r="C17" s="20">
        <f t="shared" si="0"/>
        <v>0</v>
      </c>
      <c r="D17" s="14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ht="15.75" x14ac:dyDescent="0.25">
      <c r="A18" s="17" t="s">
        <v>112</v>
      </c>
      <c r="B18" s="13" t="s">
        <v>29</v>
      </c>
      <c r="C18" s="20">
        <f t="shared" si="0"/>
        <v>0</v>
      </c>
      <c r="D18" s="14"/>
      <c r="E18" s="14"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ht="15.75" x14ac:dyDescent="0.25">
      <c r="A19" s="17" t="s">
        <v>112</v>
      </c>
      <c r="B19" s="13" t="s">
        <v>30</v>
      </c>
      <c r="C19" s="20">
        <f t="shared" si="0"/>
        <v>2504100</v>
      </c>
      <c r="D19" s="14"/>
      <c r="E19" s="14">
        <v>2504100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ht="15.75" x14ac:dyDescent="0.25">
      <c r="A20" s="17" t="s">
        <v>112</v>
      </c>
      <c r="B20" s="13" t="s">
        <v>31</v>
      </c>
      <c r="C20" s="20">
        <f t="shared" si="0"/>
        <v>558983.42999999993</v>
      </c>
      <c r="D20" s="14">
        <v>241951.77</v>
      </c>
      <c r="E20" s="14">
        <v>317031.65999999997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24" x14ac:dyDescent="0.25">
      <c r="A21" s="17" t="s">
        <v>112</v>
      </c>
      <c r="B21" s="13" t="s">
        <v>32</v>
      </c>
      <c r="C21" s="20">
        <f t="shared" si="0"/>
        <v>2006090.38</v>
      </c>
      <c r="D21" s="14"/>
      <c r="E21" s="14">
        <v>2006090.38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24" x14ac:dyDescent="0.25">
      <c r="A22" s="17" t="s">
        <v>112</v>
      </c>
      <c r="B22" s="13" t="s">
        <v>33</v>
      </c>
      <c r="C22" s="20">
        <f t="shared" si="0"/>
        <v>90000</v>
      </c>
      <c r="D22" s="14"/>
      <c r="E22" s="14">
        <v>90000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5.75" x14ac:dyDescent="0.25">
      <c r="A23" s="17" t="s">
        <v>112</v>
      </c>
      <c r="B23" s="13" t="s">
        <v>34</v>
      </c>
      <c r="C23" s="20">
        <f t="shared" si="0"/>
        <v>0</v>
      </c>
      <c r="D23" s="14"/>
      <c r="E23" s="14">
        <v>0</v>
      </c>
      <c r="F23" s="16"/>
      <c r="G23" s="16"/>
      <c r="H23" s="16"/>
      <c r="I23" s="16"/>
      <c r="J23" s="15"/>
      <c r="K23" s="15"/>
      <c r="L23" s="15"/>
      <c r="M23" s="15"/>
      <c r="N23" s="15"/>
      <c r="O23" s="15"/>
    </row>
    <row r="24" spans="1:15" ht="15.75" x14ac:dyDescent="0.25">
      <c r="A24" s="17" t="s">
        <v>111</v>
      </c>
      <c r="B24" s="13" t="s">
        <v>114</v>
      </c>
      <c r="C24" s="20">
        <f t="shared" si="0"/>
        <v>673642.52</v>
      </c>
      <c r="D24" s="14"/>
      <c r="E24" s="14">
        <v>673642.52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ht="15.75" x14ac:dyDescent="0.25">
      <c r="A25" s="17" t="s">
        <v>112</v>
      </c>
      <c r="B25" s="13" t="s">
        <v>36</v>
      </c>
      <c r="C25" s="20">
        <f t="shared" si="0"/>
        <v>0</v>
      </c>
      <c r="D25" s="14"/>
      <c r="E25" s="14"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ht="15.75" x14ac:dyDescent="0.25">
      <c r="A26" s="17" t="s">
        <v>112</v>
      </c>
      <c r="B26" s="13" t="s">
        <v>37</v>
      </c>
      <c r="C26" s="20">
        <f t="shared" si="0"/>
        <v>401200</v>
      </c>
      <c r="D26" s="14"/>
      <c r="E26" s="14">
        <v>401200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15.75" x14ac:dyDescent="0.25">
      <c r="A27" s="17" t="s">
        <v>112</v>
      </c>
      <c r="B27" s="13" t="s">
        <v>117</v>
      </c>
      <c r="C27" s="20">
        <f t="shared" si="0"/>
        <v>0</v>
      </c>
      <c r="D27" s="14"/>
      <c r="E27" s="14"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5.75" x14ac:dyDescent="0.25">
      <c r="A28" s="17" t="s">
        <v>112</v>
      </c>
      <c r="B28" s="13" t="s">
        <v>38</v>
      </c>
      <c r="C28" s="20">
        <f t="shared" si="0"/>
        <v>0</v>
      </c>
      <c r="D28" s="14"/>
      <c r="E28" s="14"/>
      <c r="F28" s="16"/>
      <c r="G28" s="16"/>
      <c r="H28" s="16"/>
      <c r="I28" s="16"/>
      <c r="J28" s="15"/>
      <c r="K28" s="15"/>
      <c r="L28" s="15"/>
      <c r="M28" s="15"/>
      <c r="N28" s="15"/>
      <c r="O28" s="15"/>
    </row>
    <row r="29" spans="1:15" ht="15.75" x14ac:dyDescent="0.25">
      <c r="A29" s="17" t="s">
        <v>112</v>
      </c>
      <c r="B29" s="13" t="s">
        <v>118</v>
      </c>
      <c r="C29" s="20">
        <f t="shared" si="0"/>
        <v>0</v>
      </c>
      <c r="D29" s="14"/>
      <c r="E29" s="14">
        <v>0</v>
      </c>
      <c r="F29" s="16"/>
      <c r="G29" s="16"/>
      <c r="H29" s="16"/>
      <c r="I29" s="16"/>
      <c r="J29" s="15"/>
      <c r="K29" s="15"/>
      <c r="L29" s="15"/>
      <c r="M29" s="15"/>
      <c r="N29" s="15"/>
      <c r="O29" s="15"/>
    </row>
    <row r="30" spans="1:15" ht="24" x14ac:dyDescent="0.25">
      <c r="A30" s="17" t="s">
        <v>112</v>
      </c>
      <c r="B30" s="13" t="s">
        <v>39</v>
      </c>
      <c r="C30" s="20">
        <f t="shared" si="0"/>
        <v>0</v>
      </c>
      <c r="D30" s="14"/>
      <c r="E30" s="14"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ht="24" x14ac:dyDescent="0.25">
      <c r="A31" s="17" t="s">
        <v>112</v>
      </c>
      <c r="B31" s="13" t="s">
        <v>119</v>
      </c>
      <c r="C31" s="20">
        <f t="shared" si="0"/>
        <v>0</v>
      </c>
      <c r="D31" s="14"/>
      <c r="E31" s="14"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ht="15.75" x14ac:dyDescent="0.25">
      <c r="A32" s="17" t="s">
        <v>112</v>
      </c>
      <c r="B32" s="13" t="s">
        <v>41</v>
      </c>
      <c r="C32" s="20">
        <f t="shared" si="0"/>
        <v>272442.52</v>
      </c>
      <c r="D32" s="14"/>
      <c r="E32" s="14">
        <v>272442.52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ht="15.75" x14ac:dyDescent="0.25">
      <c r="A33" s="17" t="s">
        <v>111</v>
      </c>
      <c r="B33" s="13" t="s">
        <v>115</v>
      </c>
      <c r="C33" s="20">
        <f t="shared" si="0"/>
        <v>25000</v>
      </c>
      <c r="D33" s="14"/>
      <c r="E33" s="14">
        <v>25000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24" x14ac:dyDescent="0.25">
      <c r="A34" s="17" t="s">
        <v>112</v>
      </c>
      <c r="B34" s="13" t="s">
        <v>43</v>
      </c>
      <c r="C34" s="20">
        <f t="shared" si="0"/>
        <v>25000</v>
      </c>
      <c r="D34" s="14"/>
      <c r="E34" s="14">
        <v>25000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ht="24" x14ac:dyDescent="0.25">
      <c r="A35" s="17" t="s">
        <v>112</v>
      </c>
      <c r="B35" s="13" t="s">
        <v>50</v>
      </c>
      <c r="C35" s="20">
        <f t="shared" si="0"/>
        <v>0</v>
      </c>
      <c r="D35" s="14"/>
      <c r="E35" s="14"/>
      <c r="F35" s="16"/>
      <c r="G35" s="16"/>
      <c r="H35" s="16"/>
      <c r="I35" s="16"/>
      <c r="J35" s="15"/>
      <c r="K35" s="15"/>
      <c r="L35" s="15"/>
      <c r="M35" s="15"/>
      <c r="N35" s="15"/>
      <c r="O35" s="15"/>
    </row>
    <row r="36" spans="1:15" ht="15.75" x14ac:dyDescent="0.25">
      <c r="A36" s="17" t="s">
        <v>111</v>
      </c>
      <c r="B36" s="13" t="s">
        <v>116</v>
      </c>
      <c r="C36" s="20">
        <f t="shared" si="0"/>
        <v>1154992.6299999999</v>
      </c>
      <c r="D36" s="14"/>
      <c r="E36" s="14">
        <v>1154992.6299999999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5.75" x14ac:dyDescent="0.25">
      <c r="A37" s="17" t="s">
        <v>112</v>
      </c>
      <c r="B37" s="13" t="s">
        <v>59</v>
      </c>
      <c r="C37" s="20">
        <f t="shared" si="0"/>
        <v>0</v>
      </c>
      <c r="D37" s="14"/>
      <c r="E37" s="14">
        <v>0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ht="24" x14ac:dyDescent="0.25">
      <c r="A38" s="17" t="s">
        <v>112</v>
      </c>
      <c r="B38" s="13" t="s">
        <v>120</v>
      </c>
      <c r="C38" s="20">
        <f t="shared" si="0"/>
        <v>1154992.6299999999</v>
      </c>
      <c r="D38" s="14"/>
      <c r="E38" s="14">
        <v>1154992.6299999999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ht="24" x14ac:dyDescent="0.25">
      <c r="A39" s="17" t="s">
        <v>112</v>
      </c>
      <c r="B39" s="13" t="s">
        <v>60</v>
      </c>
      <c r="C39" s="20">
        <f t="shared" si="0"/>
        <v>0</v>
      </c>
      <c r="D39" s="14"/>
      <c r="E39" s="14">
        <v>0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ht="24" x14ac:dyDescent="0.25">
      <c r="A40" s="17" t="s">
        <v>112</v>
      </c>
      <c r="B40" s="13" t="s">
        <v>61</v>
      </c>
      <c r="C40" s="20">
        <f t="shared" si="0"/>
        <v>0</v>
      </c>
      <c r="D40" s="14"/>
      <c r="E40" s="14">
        <v>0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ht="24" x14ac:dyDescent="0.25">
      <c r="A41" s="17" t="s">
        <v>112</v>
      </c>
      <c r="B41" s="13" t="s">
        <v>62</v>
      </c>
      <c r="C41" s="20">
        <f t="shared" si="0"/>
        <v>0</v>
      </c>
      <c r="D41" s="14"/>
      <c r="E41" s="14">
        <v>0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ht="15.75" x14ac:dyDescent="0.25">
      <c r="A42" s="17" t="s">
        <v>112</v>
      </c>
      <c r="B42" s="13" t="s">
        <v>63</v>
      </c>
      <c r="C42" s="20">
        <f t="shared" si="0"/>
        <v>0</v>
      </c>
      <c r="D42" s="14"/>
      <c r="E42" s="14">
        <v>0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ht="15.75" x14ac:dyDescent="0.25">
      <c r="A43" s="17" t="s">
        <v>112</v>
      </c>
      <c r="B43" s="13" t="s">
        <v>65</v>
      </c>
      <c r="C43" s="20">
        <f t="shared" si="0"/>
        <v>0</v>
      </c>
      <c r="D43" s="14"/>
      <c r="E43" s="14">
        <v>0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24" x14ac:dyDescent="0.25">
      <c r="A44" s="17" t="s">
        <v>112</v>
      </c>
      <c r="B44" s="13" t="s">
        <v>66</v>
      </c>
      <c r="C44" s="20">
        <f t="shared" si="0"/>
        <v>0</v>
      </c>
      <c r="D44" s="14"/>
      <c r="E44" s="14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ht="15.75" x14ac:dyDescent="0.25">
      <c r="A45" s="17" t="s">
        <v>112</v>
      </c>
      <c r="B45" s="13" t="s">
        <v>67</v>
      </c>
      <c r="C45" s="20">
        <f t="shared" si="0"/>
        <v>1356935.43</v>
      </c>
      <c r="D45" s="14"/>
      <c r="E45" s="14">
        <v>1356935.43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ht="15.75" x14ac:dyDescent="0.25">
      <c r="A46" s="17" t="s">
        <v>112</v>
      </c>
      <c r="B46" s="13" t="s">
        <v>68</v>
      </c>
      <c r="C46" s="20">
        <f t="shared" si="0"/>
        <v>1356935.43</v>
      </c>
      <c r="D46" s="14"/>
      <c r="E46" s="14">
        <v>1356935.43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</row>
  </sheetData>
  <pageMargins left="0.28000000000000003" right="0.24" top="0.31" bottom="0.31" header="0.3" footer="0.3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P3 Ejecucion </vt:lpstr>
      <vt:lpstr>Datos Abierto</vt:lpstr>
      <vt:lpstr>'Datos Abierto'!Área_de_impresión</vt:lpstr>
      <vt:lpstr>'P3 Ejecucion '!Área_de_impresión</vt:lpstr>
      <vt:lpstr>'P3 Ejecucion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Derek</cp:lastModifiedBy>
  <cp:lastPrinted>2023-02-14T13:37:55Z</cp:lastPrinted>
  <dcterms:created xsi:type="dcterms:W3CDTF">2021-12-09T15:04:20Z</dcterms:created>
  <dcterms:modified xsi:type="dcterms:W3CDTF">2023-03-07T13:20:11Z</dcterms:modified>
</cp:coreProperties>
</file>