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FBEB5DF4-8656-4A04-81B8-ED7A23BFF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G67" i="2" l="1"/>
  <c r="J4" i="2"/>
  <c r="K4" i="2"/>
  <c r="L4" i="2"/>
  <c r="M4" i="2"/>
  <c r="N4" i="2"/>
  <c r="J5" i="2"/>
  <c r="K5" i="2"/>
  <c r="L5" i="2"/>
  <c r="M5" i="2"/>
  <c r="N5" i="2"/>
  <c r="J6" i="2"/>
  <c r="K6" i="2"/>
  <c r="L6" i="2"/>
  <c r="M6" i="2"/>
  <c r="N6" i="2"/>
  <c r="J7" i="2"/>
  <c r="K7" i="2"/>
  <c r="L7" i="2"/>
  <c r="M7" i="2"/>
  <c r="N7" i="2"/>
  <c r="J8" i="2"/>
  <c r="K8" i="2"/>
  <c r="L8" i="2"/>
  <c r="M8" i="2"/>
  <c r="N8" i="2"/>
  <c r="J9" i="2"/>
  <c r="K9" i="2"/>
  <c r="L9" i="2"/>
  <c r="M9" i="2"/>
  <c r="N9" i="2"/>
  <c r="J10" i="2"/>
  <c r="K10" i="2"/>
  <c r="M13" i="1" s="1"/>
  <c r="L10" i="2"/>
  <c r="M10" i="2"/>
  <c r="N10" i="2"/>
  <c r="J11" i="2"/>
  <c r="K11" i="2"/>
  <c r="M14" i="1" s="1"/>
  <c r="L11" i="2"/>
  <c r="M11" i="2"/>
  <c r="N11" i="2"/>
  <c r="J12" i="2"/>
  <c r="K12" i="2"/>
  <c r="M15" i="1" s="1"/>
  <c r="L12" i="2"/>
  <c r="M12" i="2"/>
  <c r="N12" i="2"/>
  <c r="J13" i="2"/>
  <c r="K13" i="2"/>
  <c r="M16" i="1" s="1"/>
  <c r="L13" i="2"/>
  <c r="M13" i="2"/>
  <c r="N13" i="2"/>
  <c r="J14" i="2"/>
  <c r="K14" i="2"/>
  <c r="L14" i="2"/>
  <c r="M14" i="2"/>
  <c r="N14" i="2"/>
  <c r="J15" i="2"/>
  <c r="K15" i="2"/>
  <c r="M18" i="1" s="1"/>
  <c r="L15" i="2"/>
  <c r="M15" i="2"/>
  <c r="N15" i="2"/>
  <c r="J16" i="2"/>
  <c r="K16" i="2"/>
  <c r="M19" i="1" s="1"/>
  <c r="L16" i="2"/>
  <c r="M16" i="2"/>
  <c r="N16" i="2"/>
  <c r="J17" i="2"/>
  <c r="K17" i="2"/>
  <c r="M20" i="1" s="1"/>
  <c r="L17" i="2"/>
  <c r="M17" i="2"/>
  <c r="N17" i="2"/>
  <c r="J18" i="2"/>
  <c r="K18" i="2"/>
  <c r="M21" i="1" s="1"/>
  <c r="L18" i="2"/>
  <c r="M18" i="2"/>
  <c r="N18" i="2"/>
  <c r="J19" i="2"/>
  <c r="K19" i="2"/>
  <c r="M22" i="1" s="1"/>
  <c r="L19" i="2"/>
  <c r="M19" i="2"/>
  <c r="N19" i="2"/>
  <c r="J20" i="2"/>
  <c r="K20" i="2"/>
  <c r="M23" i="1" s="1"/>
  <c r="L20" i="2"/>
  <c r="M20" i="2"/>
  <c r="N20" i="2"/>
  <c r="J21" i="2"/>
  <c r="K21" i="2"/>
  <c r="M24" i="1" s="1"/>
  <c r="L21" i="2"/>
  <c r="M21" i="2"/>
  <c r="N21" i="2"/>
  <c r="J22" i="2"/>
  <c r="K22" i="2"/>
  <c r="M25" i="1" s="1"/>
  <c r="L22" i="2"/>
  <c r="M22" i="2"/>
  <c r="N22" i="2"/>
  <c r="J23" i="2"/>
  <c r="K23" i="2"/>
  <c r="M26" i="1" s="1"/>
  <c r="L23" i="2"/>
  <c r="M23" i="2"/>
  <c r="N23" i="2"/>
  <c r="J24" i="2"/>
  <c r="K24" i="2"/>
  <c r="L24" i="2"/>
  <c r="M24" i="2"/>
  <c r="N24" i="2"/>
  <c r="J25" i="2"/>
  <c r="K25" i="2"/>
  <c r="M28" i="1" s="1"/>
  <c r="L25" i="2"/>
  <c r="M25" i="2"/>
  <c r="N25" i="2"/>
  <c r="J26" i="2"/>
  <c r="K26" i="2"/>
  <c r="M29" i="1" s="1"/>
  <c r="L26" i="2"/>
  <c r="M26" i="2"/>
  <c r="N26" i="2"/>
  <c r="J27" i="2"/>
  <c r="K27" i="2"/>
  <c r="M30" i="1" s="1"/>
  <c r="L27" i="2"/>
  <c r="M27" i="2"/>
  <c r="N27" i="2"/>
  <c r="J28" i="2"/>
  <c r="K28" i="2"/>
  <c r="M31" i="1" s="1"/>
  <c r="L28" i="2"/>
  <c r="M28" i="2"/>
  <c r="N28" i="2"/>
  <c r="J29" i="2"/>
  <c r="K29" i="2"/>
  <c r="M32" i="1" s="1"/>
  <c r="L29" i="2"/>
  <c r="M29" i="2"/>
  <c r="N29" i="2"/>
  <c r="J30" i="2"/>
  <c r="K30" i="2"/>
  <c r="M33" i="1" s="1"/>
  <c r="L30" i="2"/>
  <c r="M30" i="2"/>
  <c r="N30" i="2"/>
  <c r="J31" i="2"/>
  <c r="K31" i="2"/>
  <c r="M34" i="1" s="1"/>
  <c r="L31" i="2"/>
  <c r="M31" i="2"/>
  <c r="N31" i="2"/>
  <c r="J32" i="2"/>
  <c r="K32" i="2"/>
  <c r="M36" i="1" s="1"/>
  <c r="L32" i="2"/>
  <c r="M32" i="2"/>
  <c r="N32" i="2"/>
  <c r="J33" i="2"/>
  <c r="K33" i="2"/>
  <c r="L33" i="2"/>
  <c r="M33" i="2"/>
  <c r="N33" i="2"/>
  <c r="J34" i="2"/>
  <c r="K34" i="2"/>
  <c r="M38" i="1" s="1"/>
  <c r="L34" i="2"/>
  <c r="M34" i="2"/>
  <c r="N34" i="2"/>
  <c r="J35" i="2"/>
  <c r="K35" i="2"/>
  <c r="M45" i="1" s="1"/>
  <c r="L35" i="2"/>
  <c r="M35" i="2"/>
  <c r="N35" i="2"/>
  <c r="J36" i="2"/>
  <c r="K36" i="2"/>
  <c r="L36" i="2"/>
  <c r="M36" i="2"/>
  <c r="N36" i="2"/>
  <c r="J37" i="2"/>
  <c r="K37" i="2"/>
  <c r="M54" i="1" s="1"/>
  <c r="L37" i="2"/>
  <c r="M37" i="2"/>
  <c r="N37" i="2"/>
  <c r="J38" i="2"/>
  <c r="K38" i="2"/>
  <c r="M55" i="1" s="1"/>
  <c r="L38" i="2"/>
  <c r="M38" i="2"/>
  <c r="N38" i="2"/>
  <c r="J39" i="2"/>
  <c r="K39" i="2"/>
  <c r="M56" i="1" s="1"/>
  <c r="L39" i="2"/>
  <c r="M39" i="2"/>
  <c r="N39" i="2"/>
  <c r="J40" i="2"/>
  <c r="K40" i="2"/>
  <c r="M57" i="1" s="1"/>
  <c r="L40" i="2"/>
  <c r="M40" i="2"/>
  <c r="N40" i="2"/>
  <c r="J41" i="2"/>
  <c r="K41" i="2"/>
  <c r="M58" i="1" s="1"/>
  <c r="L41" i="2"/>
  <c r="M41" i="2"/>
  <c r="N41" i="2"/>
  <c r="J42" i="2"/>
  <c r="K42" i="2"/>
  <c r="M59" i="1" s="1"/>
  <c r="L42" i="2"/>
  <c r="M42" i="2"/>
  <c r="N42" i="2"/>
  <c r="J43" i="2"/>
  <c r="K43" i="2"/>
  <c r="M61" i="1" s="1"/>
  <c r="L43" i="2"/>
  <c r="M43" i="2"/>
  <c r="N43" i="2"/>
  <c r="J44" i="2"/>
  <c r="K44" i="2"/>
  <c r="M62" i="1" s="1"/>
  <c r="L44" i="2"/>
  <c r="M44" i="2"/>
  <c r="N44" i="2"/>
  <c r="J45" i="2"/>
  <c r="K45" i="2"/>
  <c r="M63" i="1" s="1"/>
  <c r="L45" i="2"/>
  <c r="M45" i="2"/>
  <c r="N45" i="2"/>
  <c r="J46" i="2"/>
  <c r="K46" i="2"/>
  <c r="M64" i="1" s="1"/>
  <c r="L46" i="2"/>
  <c r="M46" i="2"/>
  <c r="N46" i="2"/>
  <c r="N3" i="2"/>
  <c r="M3" i="2"/>
  <c r="L3" i="2"/>
  <c r="K3" i="2"/>
  <c r="J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10" i="1" l="1"/>
  <c r="R84" i="1" s="1"/>
  <c r="R17" i="1"/>
  <c r="R12" i="1"/>
  <c r="R29" i="1"/>
  <c r="R26" i="1"/>
  <c r="R20" i="1"/>
  <c r="R23" i="1"/>
  <c r="R37" i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<sst xmlns="http://schemas.openxmlformats.org/spreadsheetml/2006/main" count="222" uniqueCount="132">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</sst>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9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49" fontId="5" fillId="0" borderId="0" xfId="3" applyNumberFormat="1" applyFont="1" applyAlignment="1">
      <alignment horizontal="left" indent="5"/>
    </xf>
    <xf numFmtId="43" fontId="5" fillId="0" borderId="0" xfId="1" applyFont="1" applyAlignment="1">
      <alignment horizontal="right"/>
    </xf>
    <xf numFmtId="49" fontId="21" fillId="0" borderId="0" xfId="0" applyNumberFormat="1" applyFont="1" applyAlignment="1">
      <alignment horizontal="left"/>
    </xf>
    <xf numFmtId="43" fontId="21" fillId="0" borderId="0" xfId="1" applyFont="1" applyFill="1" applyAlignment="1">
      <alignment horizontal="right"/>
    </xf>
    <xf numFmtId="49" fontId="21" fillId="0" borderId="0" xfId="0" applyNumberFormat="1" applyFont="1" applyAlignment="1">
      <alignment horizontal="left" indent="1"/>
    </xf>
    <xf numFmtId="49" fontId="21" fillId="0" borderId="0" xfId="0" applyNumberFormat="1" applyFont="1" applyAlignment="1">
      <alignment horizontal="left" indent="2"/>
    </xf>
    <xf numFmtId="49" fontId="21" fillId="0" borderId="0" xfId="0" applyNumberFormat="1" applyFont="1" applyAlignment="1">
      <alignment horizontal="left" indent="3"/>
    </xf>
    <xf numFmtId="49" fontId="21" fillId="0" borderId="0" xfId="0" applyNumberFormat="1" applyFont="1" applyAlignment="1">
      <alignment horizontal="left" indent="4"/>
    </xf>
    <xf numFmtId="49" fontId="21" fillId="0" borderId="0" xfId="0" applyNumberFormat="1" applyFont="1" applyAlignment="1">
      <alignment horizontal="left" indent="5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D59" zoomScaleNormal="100" zoomScaleSheetLayoutView="100" workbookViewId="0">
      <selection activeCell="L72" sqref="L72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8" width="14.140625" customWidth="1"/>
    <col min="9" max="9" width="15.140625" bestFit="1" customWidth="1"/>
    <col min="10" max="16" width="14.140625" customWidth="1"/>
    <col min="17" max="17" width="15.28515625" customWidth="1"/>
    <col min="18" max="18" width="15.42578125" customWidth="1"/>
  </cols>
  <sheetData>
    <row r="3" spans="3:18" ht="28.5" customHeight="1">
      <c r="C3" s="81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3:18" ht="21" customHeight="1">
      <c r="C4" s="83" t="s">
        <v>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3:18" ht="15.75">
      <c r="C5" s="85" t="s">
        <v>119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3:18" ht="15.75" customHeight="1">
      <c r="C6" s="87" t="s">
        <v>2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3:18" ht="15.75" customHeight="1">
      <c r="C7" s="88" t="s">
        <v>3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465265033.07999998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353896961.38999999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282609090.68000001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28205174.650000002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74904.5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43007791.559999995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77820873.319999993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34987453.799999997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2447950.2599999998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2548726.7000000002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1523021.1800000002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20213043.460000001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4406728.4000000004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9809556.9700000007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1184319.22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700073.33000000007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20317941.669999998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539152.30000000005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791726.9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78059.360000000001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179776.3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13485368.059999999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282102.93</v>
      </c>
      <c r="H37" s="34">
        <f>IFERROR(VLOOKUP(C37,'Datos Abierto'!$B$3:$O$46,5,FALSE),0)</f>
        <v>25000</v>
      </c>
      <c r="I37" s="34">
        <f>IFERROR(VLOOKUP(C37,'Datos Abierto'!$B$3:$O$46,6,FALSE),0)</f>
        <v>286732.09999999998</v>
      </c>
      <c r="J37" s="34">
        <f>IFERROR(VLOOKUP(C37,'Datos Abierto'!$B$3:$O$46,7,FALSE),0)</f>
        <v>445677.11</v>
      </c>
      <c r="K37" s="34">
        <f>IFERROR(VLOOKUP(C37,'Datos Abierto'!$B$3:$O$46,8,FALSE),0)</f>
        <v>212925.48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1252437.6200000001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1252437.6200000001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11300328.659999998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8786920.9499999993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1975533.69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375860.02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153400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IFERROR(VLOOKUP(#REF!,'Datos Abierto'!$B$3:$O$46,10,FALSE),0)</f>
        <v>0</v>
      </c>
      <c r="G75" s="65">
        <f>IFERROR(VLOOKUP(#REF!,'Datos Abierto'!$B$3:$O$46,10,FALSE),0)</f>
        <v>0</v>
      </c>
      <c r="H75" s="65">
        <f>IFERROR(VLOOKUP(#REF!,'Datos Abierto'!$B$3:$O$46,10,FALSE),0)</f>
        <v>0</v>
      </c>
      <c r="I75" s="65">
        <f>IFERROR(VLOOKUP(#REF!,'Datos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98834162</v>
      </c>
      <c r="H84" s="44">
        <f t="shared" si="7"/>
        <v>67156786.75</v>
      </c>
      <c r="I84" s="44">
        <f t="shared" si="7"/>
        <v>113602362.23</v>
      </c>
      <c r="J84" s="44">
        <f t="shared" ref="J84:R84" si="8">+J10</f>
        <v>67012010.640000001</v>
      </c>
      <c r="K84" s="44">
        <f t="shared" si="8"/>
        <v>82075545.709999993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465265033.07999998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80" t="s">
        <v>102</v>
      </c>
      <c r="D97" s="80"/>
      <c r="E97" s="80"/>
      <c r="F97" s="80"/>
      <c r="G97" s="80"/>
    </row>
    <row r="98" spans="3:7">
      <c r="C98" s="80" t="s">
        <v>103</v>
      </c>
      <c r="D98" s="80"/>
      <c r="E98" s="80"/>
      <c r="F98" s="80"/>
      <c r="G98" s="80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30" workbookViewId="0">
      <selection activeCell="I7" sqref="I7:I46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465265033.07999998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465265033.07999998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465265033.07999998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465265033.07999998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465265033.07999998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353896961.38999999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282609090.68000001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28205174.650000002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74904.5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43007791.559999995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77820873.319999993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34987453.799999997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2447950.2599999998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2548726.7000000002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1523021.1800000002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20213043.460000001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4406728.4000000004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9809556.9700000007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1184319.22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700073.33000000007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20317941.669999998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539152.30000000005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791726.9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78059.360000000001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179776.3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13485368.059999999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1252437.6200000001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1252437.6200000001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11300328.659999998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8786920.9499999993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1975533.69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375860.02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3"/>
      <c r="B2" s="74"/>
    </row>
    <row r="3" spans="1:2">
      <c r="A3" s="73"/>
      <c r="B3" s="74"/>
    </row>
    <row r="4" spans="1:2">
      <c r="A4" s="75"/>
      <c r="B4" s="74"/>
    </row>
    <row r="5" spans="1:2">
      <c r="A5" s="76"/>
      <c r="B5" s="74"/>
    </row>
    <row r="6" spans="1:2">
      <c r="A6" s="77"/>
      <c r="B6" s="74"/>
    </row>
    <row r="7" spans="1:2" s="1" customFormat="1">
      <c r="A7" s="78"/>
      <c r="B7" s="74"/>
    </row>
    <row r="8" spans="1:2">
      <c r="A8" s="79"/>
      <c r="B8" s="74"/>
    </row>
    <row r="9" spans="1:2">
      <c r="A9" s="79"/>
      <c r="B9" s="74"/>
    </row>
    <row r="10" spans="1:2">
      <c r="A10" s="79"/>
      <c r="B10" s="74"/>
    </row>
    <row r="11" spans="1:2" s="1" customFormat="1">
      <c r="A11" s="79"/>
      <c r="B11" s="74"/>
    </row>
    <row r="12" spans="1:2">
      <c r="A12" s="78"/>
      <c r="B12" s="74"/>
    </row>
    <row r="13" spans="1:2">
      <c r="A13" s="79"/>
      <c r="B13" s="74"/>
    </row>
    <row r="14" spans="1:2">
      <c r="A14" s="79"/>
      <c r="B14" s="74"/>
    </row>
    <row r="15" spans="1:2">
      <c r="A15" s="79"/>
      <c r="B15" s="74"/>
    </row>
    <row r="16" spans="1:2">
      <c r="A16" s="79"/>
      <c r="B16" s="74"/>
    </row>
    <row r="17" spans="1:2">
      <c r="A17" s="79"/>
      <c r="B17" s="74"/>
    </row>
    <row r="18" spans="1:2">
      <c r="A18" s="79"/>
      <c r="B18" s="74"/>
    </row>
    <row r="19" spans="1:2">
      <c r="A19" s="79"/>
      <c r="B19" s="74"/>
    </row>
    <row r="20" spans="1:2" s="1" customFormat="1">
      <c r="A20" s="79"/>
      <c r="B20" s="74"/>
    </row>
    <row r="21" spans="1:2">
      <c r="A21" s="79"/>
      <c r="B21" s="74"/>
    </row>
    <row r="22" spans="1:2">
      <c r="A22" s="78"/>
      <c r="B22" s="74"/>
    </row>
    <row r="23" spans="1:2">
      <c r="A23" s="79"/>
      <c r="B23" s="74"/>
    </row>
    <row r="24" spans="1:2">
      <c r="A24" s="79"/>
      <c r="B24" s="74"/>
    </row>
    <row r="25" spans="1:2">
      <c r="A25" s="79"/>
      <c r="B25" s="74"/>
    </row>
    <row r="26" spans="1:2">
      <c r="A26" s="79"/>
      <c r="B26" s="74"/>
    </row>
    <row r="27" spans="1:2" s="1" customFormat="1">
      <c r="A27" s="79"/>
      <c r="B27" s="74"/>
    </row>
    <row r="28" spans="1:2">
      <c r="A28" s="79"/>
      <c r="B28" s="74"/>
    </row>
    <row r="29" spans="1:2" s="1" customFormat="1">
      <c r="A29" s="79"/>
      <c r="B29" s="74"/>
    </row>
    <row r="30" spans="1:2">
      <c r="A30" s="79"/>
      <c r="B30" s="74"/>
    </row>
    <row r="31" spans="1:2">
      <c r="A31" s="78"/>
      <c r="B31" s="74"/>
    </row>
    <row r="32" spans="1:2">
      <c r="A32" s="79"/>
      <c r="B32" s="74"/>
    </row>
    <row r="33" spans="1:2">
      <c r="A33" s="78"/>
      <c r="B33" s="74"/>
    </row>
    <row r="34" spans="1:2">
      <c r="A34" s="79"/>
      <c r="B34" s="74"/>
    </row>
    <row r="35" spans="1:2">
      <c r="A35" s="79"/>
      <c r="B35" s="74"/>
    </row>
    <row r="36" spans="1:2">
      <c r="A36" s="79"/>
      <c r="B36" s="74"/>
    </row>
    <row r="37" spans="1:2">
      <c r="A37" s="78"/>
      <c r="B37" s="74"/>
    </row>
    <row r="38" spans="1:2">
      <c r="A38" s="79"/>
      <c r="B38" s="74"/>
    </row>
    <row r="39" spans="1:2">
      <c r="A39" s="71"/>
      <c r="B39" s="72"/>
    </row>
    <row r="40" spans="1:2">
      <c r="A40" s="58"/>
      <c r="B40" s="70"/>
    </row>
    <row r="41" spans="1:2">
      <c r="A41" s="58"/>
      <c r="B41" s="70"/>
    </row>
    <row r="42" spans="1:2">
      <c r="A42" s="58"/>
      <c r="B42" s="70"/>
    </row>
    <row r="43" spans="1:2">
      <c r="A43" s="58"/>
      <c r="B43" s="70"/>
    </row>
    <row r="44" spans="1:2">
      <c r="A44" s="57"/>
      <c r="B44" s="70"/>
    </row>
    <row r="45" spans="1:2">
      <c r="A45" s="58"/>
      <c r="B45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2024-07-01T19:57:10Z</cp:lastPrinted>
  <dcterms:created xsi:type="dcterms:W3CDTF">2021-12-09T15:04:00Z</dcterms:created>
  <dcterms:modified xsi:type="dcterms:W3CDTF">2024-07-15T17:06:11Z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