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0A4C8892-6C38-4161-B4F0-0479B1B21C74}"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Print_Area" localSheetId="0">Hoja1!$A$1:$J$50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3" i="1" l="1"/>
  <c r="J29" i="1"/>
  <c r="I29" i="1"/>
  <c r="E29" i="1"/>
  <c r="G29" i="1"/>
  <c r="H29" i="1"/>
  <c r="F29" i="1"/>
  <c r="F33" i="1"/>
  <c r="H33" i="1"/>
  <c r="E33" i="1"/>
  <c r="J33" i="1" l="1"/>
  <c r="I25" i="1"/>
  <c r="C16" i="1"/>
  <c r="C15" i="1"/>
  <c r="C14" i="1"/>
  <c r="I33" i="1" l="1"/>
</calcChain>
</file>

<file path=xl/sharedStrings.xml><?xml version="1.0" encoding="utf-8"?>
<sst xmlns="http://schemas.openxmlformats.org/spreadsheetml/2006/main" count="92" uniqueCount="72">
  <si>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</si>
  <si>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</si>
  <si>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</si>
  <si>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</si>
  <si>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</si>
  <si>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</si>
  <si>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</si>
  <si>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</si>
  <si>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</si>
  <si>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</si>
  <si>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</si>
  <si>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</si>
  <si>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</si>
  <si>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</si>
  <si>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</si>
  <si>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</si>
  <si>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</si>
  <si>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</si>
  <si>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</si>
  <si>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</si>
  <si>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</si>
  <si>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</si>
  <si>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</si>
  <si>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</si>
  <si>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</si>
  <si>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</si>
  <si>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</si>
  <si>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</si>
  <si>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</si>
  <si>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</si>
  <si>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</si>
  <si>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</si>
  <si>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</si>
  <si>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</si>
  <si>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</si>
  <si>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</si>
  <si>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</si>
  <si>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</si>
  <si>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</si>
  <si>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</si>
  <si>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</si>
  <si>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</si>
  <si>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</si>
  <si>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</si>
  <si>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</si>
  <si>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</si>
  <si>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</si>
  <si>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semestral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</si>
  <si>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</si>
  <si>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</si>
  <si>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</si>
  <si>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</si>
  <si>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</si>
  <si>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</si>
  <si>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</si>
  <si>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</si>
  <si>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</si>
  <si>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Incrementada la proporción de jóvenes matriculados en educación técnica superior en sus regiones/ comunidades de origen en el 9,802 en el 2019 a 12,914 en el 2024
Mejoradas las competencias de los estudiantes en el manejo de las TIC de 6,417 en el 2019 a 7,324 en el 2024</t>
  </si>
  <si>
    <t>Programación Semestral</t>
  </si>
  <si>
    <t>Ejecución Semestral</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</si>
  <si>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</si>
  <si>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</si>
  <si>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</si>
  <si>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</si>
  <si>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</si>
  <si>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</si>
  <si>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 -Información Institucional</t>
  </si>
  <si>
    <t xml:space="preserve">De la meta propuesta para el  Semestre Julio - Diciembre fue de 5,003 matriculados, de  lo cual se logro en un 105.94%  de lo programado. Lo anterior se logró con un monto presupuestario de RD$ 242,974,695.64 de los RD$ 214,285,147.00 programados, lo que representa un 113.39% de los recursos financieros asignados. </t>
  </si>
  <si>
    <t>Para este producto se sobrepaso la meta física programada en un 105.94% debido a las campañas de aumento de matricula en educación técnica superior. En relación a la ejecución financiera la misma fue lograda en un 113.39% está variación se debió a que en el 2do trimestre no se realizaron todos los pagos correspondientes a los docentes por hora; teniendo que realizar los pagos pendientes en el 3er trimestre ocasionando una ejecución por encima de lo programado. Por igual en este semestre se ejecutaron fondos asignados por la Presidencia para la ejecución del Proyecto Proto Scanner 3D, el cual consiste en elaboración de prótesis 3D para personas de escasos recursos.</t>
  </si>
  <si>
    <t xml:space="preserve">De la meta propuesta para el Semestre Julio -Diciembre fue de 4,455 egresados de educación continua, de  lo cual se logro en un 82.72%  de lo programado. Lo anterior se logró con un monto presupuestario de RD$ 129,105.522.06 de los RD$ 81,876,165.00 programados, lo que representa un 157.68% de los recursos financieros asignados. </t>
  </si>
  <si>
    <t>Mejorar los cronogramas de ejecución y la planificación de los procesos de compras para poder cumplir con lo programado a nivel financiero. Realizar los ajustes de la programación física según los tiempos establecidos a los fines de poder cumplir con lo programado. 
Validar que las proyecciones para la programación de la producción física - financiera se realice tomando en consideración todos los factores que inciden en la ejecución de la misma.</t>
  </si>
  <si>
    <t>A nivel financiero una de las causas se debe a retrasos en los pagos de procesos de compras ejecutados en semestre anterior, ya que muchos de los expedientes requerían certificación de contrato por parte de la contraloría y fueron devueltos. 
A nivel físico otra de las causas de debe al alto nivel de deserción de los jóvenes referidos a través del proyecto de capacitación que se ejecuta con PROPEEP; ya que solo se consideran los estudiantes que aprueban dichas capacitaciones.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</si>
</sst>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
      <b/>
      <sz val="11"/>
      <color rgb="FFFF0000"/>
      <name val="Calibri"/>
      <family val="2"/>
      <scheme val="minor"/>
    </font>
    <font>
      <b/>
      <sz val="11"/>
      <name val="Calibri"/>
      <family val="2"/>
      <scheme val="minor"/>
    </font>
    <font>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0"/>
        <bgColor rgb="FFF5F5F5"/>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6" fontId="15" fillId="0" borderId="26" xfId="0" applyNumberFormat="1" applyFont="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5"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readingOrder="1"/>
      <protection locked="0"/>
    </xf>
    <xf numFmtId="165"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9" fillId="0" borderId="20" xfId="0" applyFont="1" applyBorder="1" applyAlignment="1">
      <alignment vertical="center"/>
    </xf>
    <xf numFmtId="0" fontId="2" fillId="0" borderId="20" xfId="0" applyFont="1" applyBorder="1"/>
    <xf numFmtId="0" fontId="15" fillId="0" borderId="22"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4" fontId="0" fillId="0" borderId="0" xfId="0" applyNumberFormat="1"/>
    <xf numFmtId="0" fontId="2" fillId="0" borderId="20" xfId="0" applyFont="1" applyBorder="1" applyAlignment="1" applyProtection="1">
      <alignment vertical="center" wrapText="1"/>
      <protection locked="0"/>
    </xf>
    <xf numFmtId="0" fontId="24" fillId="0" borderId="20" xfId="0" applyFont="1" applyBorder="1" applyAlignment="1" applyProtection="1">
      <alignment vertical="center" wrapText="1"/>
      <protection locked="0"/>
    </xf>
    <xf numFmtId="166" fontId="22" fillId="0" borderId="26" xfId="0" applyNumberFormat="1" applyFont="1" applyBorder="1" applyAlignment="1">
      <alignment horizontal="center" vertical="center" wrapText="1" readingOrder="1"/>
    </xf>
    <xf numFmtId="165" fontId="22" fillId="0" borderId="26" xfId="0" applyNumberFormat="1" applyFont="1" applyBorder="1" applyAlignment="1">
      <alignment horizontal="center" vertical="center" wrapText="1"/>
    </xf>
    <xf numFmtId="10" fontId="15" fillId="7" borderId="26" xfId="2" applyNumberFormat="1" applyFont="1" applyFill="1" applyBorder="1" applyAlignment="1" applyProtection="1">
      <alignment horizontal="center" vertical="center" wrapText="1" readingOrder="1"/>
    </xf>
    <xf numFmtId="167" fontId="15" fillId="7" borderId="27" xfId="0" applyNumberFormat="1" applyFont="1" applyFill="1" applyBorder="1" applyAlignment="1">
      <alignment horizontal="center" vertical="center" wrapText="1" readingOrder="1"/>
    </xf>
    <xf numFmtId="167" fontId="15" fillId="7" borderId="23" xfId="0" applyNumberFormat="1" applyFont="1" applyFill="1" applyBorder="1" applyAlignment="1">
      <alignment horizontal="center" vertical="center" wrapText="1" readingOrder="1"/>
    </xf>
    <xf numFmtId="165" fontId="15" fillId="0" borderId="26" xfId="0" applyNumberFormat="1" applyFont="1" applyBorder="1" applyAlignment="1" applyProtection="1">
      <alignment horizontal="center" vertical="center" wrapText="1" readingOrder="1"/>
      <protection locked="0"/>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9" fillId="0" borderId="20" xfId="0" quotePrefix="1" applyNumberFormat="1"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0" fillId="6" borderId="20" xfId="0" applyFill="1" applyBorder="1" applyAlignment="1">
      <alignment horizontal="center" vertical="center" wrapText="1"/>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7" fillId="0" borderId="0" xfId="0" applyFont="1" applyAlignment="1">
      <alignment horizontal="left" vertical="center" wrapText="1"/>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25" fillId="0" borderId="20" xfId="0" applyFont="1" applyBorder="1" applyAlignment="1" applyProtection="1">
      <alignment horizontal="left" vertical="center" wrapText="1"/>
      <protection locked="0"/>
    </xf>
    <xf numFmtId="0" fontId="23" fillId="0" borderId="17"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5" fillId="0" borderId="20" xfId="0" applyFont="1" applyBorder="1" applyAlignment="1" applyProtection="1">
      <alignment horizontal="justify" vertical="center" wrapText="1"/>
      <protection locked="0"/>
    </xf>
    <xf numFmtId="0" fontId="20" fillId="0" borderId="20" xfId="0" applyFont="1" applyBorder="1" applyAlignment="1" applyProtection="1">
      <alignment horizontal="justify" vertical="center" wrapText="1"/>
      <protection locked="0"/>
    </xf>
    <xf numFmtId="0" fontId="0" fillId="0" borderId="33" xfId="0" applyBorder="1" applyAlignment="1" applyProtection="1">
      <alignment horizontal="justify" vertical="center" wrapText="1"/>
      <protection locked="0"/>
    </xf>
    <xf numFmtId="0" fontId="0" fillId="0" borderId="34" xfId="0" applyBorder="1" applyAlignment="1" applyProtection="1">
      <alignment horizontal="justify" vertical="center" wrapText="1"/>
      <protection locked="0"/>
    </xf>
    <xf numFmtId="0" fontId="0" fillId="0" borderId="35" xfId="0" applyBorder="1" applyAlignment="1" applyProtection="1">
      <alignment horizontal="justify" vertical="center" wrapText="1"/>
      <protection locked="0"/>
    </xf>
    <xf numFmtId="0" fontId="13" fillId="10" borderId="26" xfId="0" applyFont="1" applyFill="1" applyBorder="1" applyAlignment="1">
      <alignment vertical="center" wrapText="1" readingOrder="1"/>
    </xf>
    <xf numFmtId="0" fontId="10" fillId="9" borderId="26" xfId="0" applyFont="1" applyFill="1" applyBorder="1" applyAlignment="1">
      <alignment vertical="top" wrapText="1"/>
    </xf>
    <xf numFmtId="0" fontId="13" fillId="10" borderId="26" xfId="0" applyFont="1" applyFill="1" applyBorder="1" applyAlignment="1">
      <alignment horizontal="center" vertical="center" wrapText="1" readingOrder="1"/>
    </xf>
    <xf numFmtId="0" fontId="10" fillId="9" borderId="27" xfId="0" applyFont="1" applyFill="1" applyBorder="1" applyAlignment="1">
      <alignment vertical="top" wrapText="1"/>
    </xf>
    <xf numFmtId="10" fontId="15" fillId="9" borderId="26" xfId="2" applyNumberFormat="1" applyFont="1" applyFill="1" applyBorder="1" applyAlignment="1" applyProtection="1">
      <alignment horizontal="center" vertical="center" wrapText="1" readingOrder="1"/>
      <protection locked="0"/>
    </xf>
    <xf numFmtId="167" fontId="15" fillId="9" borderId="23" xfId="0" applyNumberFormat="1" applyFont="1" applyFill="1" applyBorder="1" applyAlignment="1" applyProtection="1">
      <alignment horizontal="center" vertical="center" wrapText="1" readingOrder="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twoCellAnchor>
    <xdr:from>
      <xdr:col>3</xdr:col>
      <xdr:colOff>579664</xdr:colOff>
      <xdr:row>46</xdr:row>
      <xdr:rowOff>858611</xdr:rowOff>
    </xdr:from>
    <xdr:to>
      <xdr:col>6</xdr:col>
      <xdr:colOff>246290</xdr:colOff>
      <xdr:row>49</xdr:row>
      <xdr:rowOff>1088934</xdr:rowOff>
    </xdr:to>
    <xdr:grpSp>
      <xdr:nvGrpSpPr>
        <xdr:cNvPr id="2" name="Grupo 1">
          <a:extLst>
            <a:ext uri="{FF2B5EF4-FFF2-40B4-BE49-F238E27FC236}">
              <a16:creationId xmlns:a16="http://schemas.microsoft.com/office/drawing/2014/main" id="{06CFCEE9-B7A2-4932-8DF2-6533FF0F262E}"/>
            </a:ext>
          </a:extLst>
        </xdr:cNvPr>
        <xdr:cNvGrpSpPr/>
      </xdr:nvGrpSpPr>
      <xdr:grpSpPr>
        <a:xfrm>
          <a:off x="3808639" y="19060886"/>
          <a:ext cx="2209801" cy="1801948"/>
          <a:chOff x="0" y="0"/>
          <a:chExt cx="2209800" cy="1814195"/>
        </a:xfrm>
      </xdr:grpSpPr>
      <xdr:pic>
        <xdr:nvPicPr>
          <xdr:cNvPr id="5" name="Imagen 4">
            <a:extLst>
              <a:ext uri="{FF2B5EF4-FFF2-40B4-BE49-F238E27FC236}">
                <a16:creationId xmlns:a16="http://schemas.microsoft.com/office/drawing/2014/main" id="{1531E390-718B-8757-506A-F2BC525643E0}"/>
              </a:ext>
            </a:extLst>
          </xdr:cNvPr>
          <xdr:cNvPicPr>
            <a:picLocks noChangeAspect="1"/>
          </xdr:cNvPicPr>
        </xdr:nvPicPr>
        <xdr:blipFill rotWithShape="1">
          <a:blip xmlns:r="http://schemas.openxmlformats.org/officeDocument/2006/relationships" r:embed="rId2" cstate="print">
            <a:clrChange>
              <a:clrFrom>
                <a:srgbClr val="000000"/>
              </a:clrFrom>
              <a:clrTo>
                <a:srgbClr val="000000">
                  <a:alpha val="0"/>
                </a:srgbClr>
              </a:clrTo>
            </a:clrChange>
            <a:extLst>
              <a:ext uri="{28A0092B-C50C-407E-A947-70E740481C1C}">
                <a14:useLocalDpi xmlns:a14="http://schemas.microsoft.com/office/drawing/2010/main" val="0"/>
              </a:ext>
            </a:extLst>
          </a:blip>
          <a:srcRect l="12729" r="20231" b="34077"/>
          <a:stretch/>
        </xdr:blipFill>
        <xdr:spPr bwMode="auto">
          <a:xfrm>
            <a:off x="171450" y="0"/>
            <a:ext cx="1616710" cy="1645920"/>
          </a:xfrm>
          <a:prstGeom prst="rect">
            <a:avLst/>
          </a:prstGeom>
          <a:ln>
            <a:noFill/>
          </a:ln>
          <a:extLst>
            <a:ext uri="{53640926-AAD7-44D8-BBD7-CCE9431645EC}">
              <a14:shadowObscured xmlns:a14="http://schemas.microsoft.com/office/drawing/2010/main"/>
            </a:ext>
          </a:extLst>
        </xdr:spPr>
      </xdr:pic>
      <xdr:pic>
        <xdr:nvPicPr>
          <xdr:cNvPr id="7" name="Imagen 6" descr="Texto&#10;&#10;Descripción generada automáticamente">
            <a:extLst>
              <a:ext uri="{FF2B5EF4-FFF2-40B4-BE49-F238E27FC236}">
                <a16:creationId xmlns:a16="http://schemas.microsoft.com/office/drawing/2014/main" id="{33CC55DA-2C85-AA13-8B1C-498EBEB21509}"/>
              </a:ext>
            </a:extLst>
          </xdr:cNvPr>
          <xdr:cNvPicPr>
            <a:picLocks noChangeAspect="1"/>
          </xdr:cNvPicPr>
        </xdr:nvPicPr>
        <xdr:blipFill rotWithShape="1">
          <a:blip xmlns:r="http://schemas.openxmlformats.org/officeDocument/2006/relationships" r:embed="rId3" cstate="print">
            <a:clrChange>
              <a:clrFrom>
                <a:srgbClr val="000000"/>
              </a:clrFrom>
              <a:clrTo>
                <a:srgbClr val="000000">
                  <a:alpha val="0"/>
                </a:srgbClr>
              </a:clrTo>
            </a:clrChange>
            <a:extLst>
              <a:ext uri="{28A0092B-C50C-407E-A947-70E740481C1C}">
                <a14:useLocalDpi xmlns:a14="http://schemas.microsoft.com/office/drawing/2010/main" val="0"/>
              </a:ext>
            </a:extLst>
          </a:blip>
          <a:srcRect l="3394" t="61837" r="8010" b="22089"/>
          <a:stretch/>
        </xdr:blipFill>
        <xdr:spPr bwMode="auto">
          <a:xfrm>
            <a:off x="0" y="1362075"/>
            <a:ext cx="2209800" cy="452120"/>
          </a:xfrm>
          <a:prstGeom prst="rect">
            <a:avLst/>
          </a:prstGeom>
          <a:ln>
            <a:noFill/>
          </a:ln>
          <a:extLst>
            <a:ext uri="{53640926-AAD7-44D8-BBD7-CCE9431645EC}">
              <a14:shadowObscured xmlns:a14="http://schemas.microsoft.com/office/drawing/2010/main"/>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calculatedColumnFormula>450+4553</calculatedColumnFormula>
    </tableColumn>
    <tableColumn id="10" xr3:uid="{00000000-0010-0000-0000-00000A000000}" name="Financiera_x000a_(D)" dataDxfId="4">
      <calculatedColumnFormula>107770822+106514325</calculatedColumnFormula>
    </tableColumn>
    <tableColumn id="5" xr3:uid="{00000000-0010-0000-0000-000005000000}" name="Física _x000a_(E)" dataDxfId="3">
      <calculatedColumnFormula>546+4754</calculatedColumnFormula>
    </tableColumn>
    <tableColumn id="6" xr3:uid="{00000000-0010-0000-0000-000006000000}" name="Financiera _x000a_ (F)" dataDxfId="2">
      <calculatedColumnFormula>93923017.27+149051678.37</calculatedColumnFormula>
    </tableColumn>
    <tableColumn id="7" xr3:uid="{00000000-0010-0000-0000-000007000000}" name="Física _x000a_(%)_x000a_ G=E/C" dataDxfId="1">
      <calculatedColumnFormula>+Tabla13[[#This Row],[Física 
(E)]]/Tabla13[[#This Row],[Física
(C)]]</calculatedColumnFormula>
    </tableColumn>
    <tableColumn id="8" xr3:uid="{00000000-0010-0000-00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view="pageBreakPreview" zoomScaleNormal="100" zoomScaleSheetLayoutView="100" workbookViewId="0">
      <selection activeCell="D3" sqref="D3:H3"/>
    </sheetView>
  </sheetViews>
  <sheetFormatPr baseColWidth="10" defaultColWidth="11.42578125" defaultRowHeight="15" x14ac:dyDescent="0.25"/>
  <cols>
    <col min="1" max="1" width="23" style="5" customWidth="1"/>
    <col min="2" max="10" width="12.7109375" style="5" customWidth="1"/>
  </cols>
  <sheetData>
    <row r="1" spans="1:10" ht="21.75" thickBot="1" x14ac:dyDescent="0.3">
      <c r="A1" s="15"/>
      <c r="B1" s="48" t="s">
        <v>47</v>
      </c>
      <c r="C1" s="49"/>
      <c r="D1" s="49"/>
      <c r="E1" s="49"/>
      <c r="F1" s="49"/>
      <c r="G1" s="49"/>
      <c r="H1" s="49"/>
      <c r="I1" s="49"/>
      <c r="J1" s="50"/>
    </row>
    <row r="2" spans="1:10" ht="21.75" thickBot="1" x14ac:dyDescent="0.3">
      <c r="A2" s="16"/>
      <c r="B2" s="51" t="s">
        <v>0</v>
      </c>
      <c r="C2" s="52"/>
      <c r="D2" s="51" t="s">
        <v>1</v>
      </c>
      <c r="E2" s="52"/>
      <c r="F2" s="52"/>
      <c r="G2" s="52"/>
      <c r="H2" s="53"/>
      <c r="I2" s="1" t="s">
        <v>2</v>
      </c>
      <c r="J2" s="2" t="s">
        <v>3</v>
      </c>
    </row>
    <row r="3" spans="1:10" ht="21.75" thickBot="1" x14ac:dyDescent="0.3">
      <c r="A3" s="17"/>
      <c r="B3" s="54" t="s">
        <v>4</v>
      </c>
      <c r="C3" s="55"/>
      <c r="D3" s="54"/>
      <c r="E3" s="55"/>
      <c r="F3" s="55"/>
      <c r="G3" s="55"/>
      <c r="H3" s="56"/>
      <c r="I3" s="19"/>
      <c r="J3" s="20"/>
    </row>
    <row r="4" spans="1:10" x14ac:dyDescent="0.25">
      <c r="A4" s="57"/>
      <c r="B4" s="58"/>
      <c r="C4" s="58"/>
      <c r="D4" s="59"/>
      <c r="E4" s="59"/>
      <c r="F4" s="59"/>
      <c r="G4" s="59"/>
      <c r="H4" s="59"/>
      <c r="I4" s="58"/>
      <c r="J4" s="60"/>
    </row>
    <row r="5" spans="1:10" ht="3" customHeight="1" x14ac:dyDescent="0.25">
      <c r="A5" s="39"/>
      <c r="B5" s="40"/>
      <c r="C5" s="40"/>
      <c r="D5" s="40"/>
      <c r="E5" s="40"/>
      <c r="F5" s="40"/>
      <c r="G5" s="40"/>
      <c r="H5" s="40"/>
      <c r="I5" s="40"/>
      <c r="J5" s="41"/>
    </row>
    <row r="6" spans="1:10" ht="15.75" x14ac:dyDescent="0.25">
      <c r="A6" s="42" t="s">
        <v>66</v>
      </c>
      <c r="B6" s="43"/>
      <c r="C6" s="43"/>
      <c r="D6" s="43"/>
      <c r="E6" s="43"/>
      <c r="F6" s="43"/>
      <c r="G6" s="43"/>
      <c r="H6" s="43"/>
      <c r="I6" s="43"/>
      <c r="J6" s="44"/>
    </row>
    <row r="7" spans="1:10" ht="15.75" x14ac:dyDescent="0.25">
      <c r="A7" s="45" t="s">
        <v>5</v>
      </c>
      <c r="B7" s="46"/>
      <c r="C7" s="46"/>
      <c r="D7" s="46"/>
      <c r="E7" s="46"/>
      <c r="F7" s="46"/>
      <c r="G7" s="46"/>
      <c r="H7" s="46"/>
      <c r="I7" s="46"/>
      <c r="J7" s="47"/>
    </row>
    <row r="8" spans="1:10" ht="15" customHeight="1" x14ac:dyDescent="0.25">
      <c r="A8" s="25" t="s">
        <v>6</v>
      </c>
      <c r="B8" s="61" t="s">
        <v>48</v>
      </c>
      <c r="C8" s="61"/>
      <c r="D8" s="61"/>
      <c r="E8" s="61"/>
      <c r="F8" s="61"/>
      <c r="G8" s="61"/>
      <c r="H8" s="61"/>
      <c r="I8" s="61"/>
      <c r="J8" s="61"/>
    </row>
    <row r="9" spans="1:10" ht="15" customHeight="1" x14ac:dyDescent="0.25">
      <c r="A9" s="26" t="s">
        <v>34</v>
      </c>
      <c r="B9" s="61" t="s">
        <v>49</v>
      </c>
      <c r="C9" s="61"/>
      <c r="D9" s="61"/>
      <c r="E9" s="61"/>
      <c r="F9" s="61"/>
      <c r="G9" s="61"/>
      <c r="H9" s="61"/>
      <c r="I9" s="61"/>
      <c r="J9" s="61"/>
    </row>
    <row r="10" spans="1:10" ht="15" customHeight="1" x14ac:dyDescent="0.25">
      <c r="A10" s="26" t="s">
        <v>35</v>
      </c>
      <c r="B10" s="61" t="s">
        <v>50</v>
      </c>
      <c r="C10" s="61"/>
      <c r="D10" s="61"/>
      <c r="E10" s="61"/>
      <c r="F10" s="61"/>
      <c r="G10" s="61"/>
      <c r="H10" s="61"/>
      <c r="I10" s="61"/>
      <c r="J10" s="61"/>
    </row>
    <row r="11" spans="1:10" ht="39" customHeight="1" x14ac:dyDescent="0.25">
      <c r="A11" s="24" t="s">
        <v>7</v>
      </c>
      <c r="B11" s="62" t="s">
        <v>51</v>
      </c>
      <c r="C11" s="62"/>
      <c r="D11" s="62"/>
      <c r="E11" s="62"/>
      <c r="F11" s="62"/>
      <c r="G11" s="62"/>
      <c r="H11" s="62"/>
      <c r="I11" s="62"/>
      <c r="J11" s="62"/>
    </row>
    <row r="12" spans="1:10" ht="48.75" customHeight="1" x14ac:dyDescent="0.25">
      <c r="A12" s="24" t="s">
        <v>8</v>
      </c>
      <c r="B12" s="62" t="s">
        <v>52</v>
      </c>
      <c r="C12" s="62"/>
      <c r="D12" s="62"/>
      <c r="E12" s="62"/>
      <c r="F12" s="62"/>
      <c r="G12" s="62"/>
      <c r="H12" s="62"/>
      <c r="I12" s="62"/>
      <c r="J12" s="62"/>
    </row>
    <row r="13" spans="1:10" ht="15.75" x14ac:dyDescent="0.25">
      <c r="A13" s="42" t="s">
        <v>9</v>
      </c>
      <c r="B13" s="43"/>
      <c r="C13" s="43"/>
      <c r="D13" s="43"/>
      <c r="E13" s="43"/>
      <c r="F13" s="43"/>
      <c r="G13" s="43"/>
      <c r="H13" s="43"/>
      <c r="I13" s="43"/>
      <c r="J13" s="44"/>
    </row>
    <row r="14" spans="1:10" ht="27.75" customHeight="1" x14ac:dyDescent="0.25">
      <c r="A14" s="3" t="s">
        <v>10</v>
      </c>
      <c r="B14" s="21">
        <v>3</v>
      </c>
      <c r="C14" s="63" t="str">
        <f>IFERROR(VLOOKUP(B14,'[1]Validacion datos'!A2:B5,2,FALSE),"")</f>
        <v>DESARROLLO PRODUCTIVO</v>
      </c>
      <c r="D14" s="63"/>
      <c r="E14" s="63"/>
      <c r="F14" s="63"/>
      <c r="G14" s="63"/>
      <c r="H14" s="63"/>
      <c r="I14" s="63"/>
      <c r="J14" s="63"/>
    </row>
    <row r="15" spans="1:10" ht="26.25" customHeight="1" x14ac:dyDescent="0.25">
      <c r="A15" s="3" t="s">
        <v>11</v>
      </c>
      <c r="B15" s="22">
        <v>3.3</v>
      </c>
      <c r="C15" s="38" t="str">
        <f>IFERROR(VLOOKUP(B15,'[1]Validacion datos'!A8:B26,2,FALSE),"")</f>
        <v>Competitividad e innovavión en un ambiente favorable a la cooperación y la responsabilidad social</v>
      </c>
      <c r="D15" s="38"/>
      <c r="E15" s="38"/>
      <c r="F15" s="38"/>
      <c r="G15" s="38"/>
      <c r="H15" s="38"/>
      <c r="I15" s="38"/>
      <c r="J15" s="38"/>
    </row>
    <row r="16" spans="1:10" ht="36.75" customHeight="1" x14ac:dyDescent="0.25">
      <c r="A16" s="3" t="s">
        <v>12</v>
      </c>
      <c r="B16" s="23" t="s">
        <v>53</v>
      </c>
      <c r="C16" s="38" t="str">
        <f>IFERROR(VLOOKUP(B16,'[1]Validacion datos'!D8:E64,2,FALSE),"")</f>
        <v>Consolidar un sistema de educación superior de calidad, que responda a las necesidades del desarrollo de la Nación</v>
      </c>
      <c r="D16" s="38"/>
      <c r="E16" s="38"/>
      <c r="F16" s="38"/>
      <c r="G16" s="38"/>
      <c r="H16" s="38"/>
      <c r="I16" s="38"/>
      <c r="J16" s="38"/>
    </row>
    <row r="17" spans="1:12" ht="15.75" x14ac:dyDescent="0.25">
      <c r="A17" s="42" t="s">
        <v>13</v>
      </c>
      <c r="B17" s="43"/>
      <c r="C17" s="43"/>
      <c r="D17" s="43"/>
      <c r="E17" s="43"/>
      <c r="F17" s="43"/>
      <c r="G17" s="43"/>
      <c r="H17" s="43"/>
      <c r="I17" s="43"/>
      <c r="J17" s="44"/>
    </row>
    <row r="18" spans="1:12" ht="29.25" customHeight="1" x14ac:dyDescent="0.25">
      <c r="A18" s="25" t="s">
        <v>14</v>
      </c>
      <c r="B18" s="62" t="s">
        <v>54</v>
      </c>
      <c r="C18" s="62"/>
      <c r="D18" s="62"/>
      <c r="E18" s="62"/>
      <c r="F18" s="62"/>
      <c r="G18" s="62"/>
      <c r="H18" s="62"/>
      <c r="I18" s="62"/>
      <c r="J18" s="62"/>
    </row>
    <row r="19" spans="1:12" ht="42.75" customHeight="1" x14ac:dyDescent="0.25">
      <c r="A19" s="24" t="s">
        <v>15</v>
      </c>
      <c r="B19" s="62" t="s">
        <v>55</v>
      </c>
      <c r="C19" s="62"/>
      <c r="D19" s="62"/>
      <c r="E19" s="62"/>
      <c r="F19" s="62"/>
      <c r="G19" s="62"/>
      <c r="H19" s="62"/>
      <c r="I19" s="62"/>
      <c r="J19" s="62"/>
    </row>
    <row r="20" spans="1:12" ht="34.5" customHeight="1" x14ac:dyDescent="0.25">
      <c r="A20" s="24" t="s">
        <v>16</v>
      </c>
      <c r="B20" s="62" t="s">
        <v>56</v>
      </c>
      <c r="C20" s="62"/>
      <c r="D20" s="62"/>
      <c r="E20" s="62"/>
      <c r="F20" s="62"/>
      <c r="G20" s="62"/>
      <c r="H20" s="62"/>
      <c r="I20" s="62"/>
      <c r="J20" s="62"/>
    </row>
    <row r="21" spans="1:12" ht="79.5" customHeight="1" x14ac:dyDescent="0.25">
      <c r="A21" s="24" t="s">
        <v>36</v>
      </c>
      <c r="B21" s="62" t="s">
        <v>57</v>
      </c>
      <c r="C21" s="62"/>
      <c r="D21" s="62"/>
      <c r="E21" s="62"/>
      <c r="F21" s="62"/>
      <c r="G21" s="62"/>
      <c r="H21" s="62"/>
      <c r="I21" s="62"/>
      <c r="J21" s="62"/>
    </row>
    <row r="22" spans="1:12" ht="15.75" x14ac:dyDescent="0.25">
      <c r="A22" s="42" t="s">
        <v>17</v>
      </c>
      <c r="B22" s="43"/>
      <c r="C22" s="43"/>
      <c r="D22" s="43"/>
      <c r="E22" s="43"/>
      <c r="F22" s="43"/>
      <c r="G22" s="43"/>
      <c r="H22" s="43"/>
      <c r="I22" s="43"/>
      <c r="J22" s="44"/>
    </row>
    <row r="23" spans="1:12" ht="15.75" x14ac:dyDescent="0.25">
      <c r="A23" s="45" t="s">
        <v>18</v>
      </c>
      <c r="B23" s="46"/>
      <c r="C23" s="46"/>
      <c r="D23" s="46"/>
      <c r="E23" s="46"/>
      <c r="F23" s="46"/>
      <c r="G23" s="46"/>
      <c r="H23" s="46"/>
      <c r="I23" s="46"/>
      <c r="J23" s="47"/>
    </row>
    <row r="24" spans="1:12" ht="15" customHeight="1" x14ac:dyDescent="0.25">
      <c r="A24" s="64" t="s">
        <v>19</v>
      </c>
      <c r="B24" s="65"/>
      <c r="C24" s="66" t="s">
        <v>20</v>
      </c>
      <c r="D24" s="68"/>
      <c r="E24" s="68"/>
      <c r="F24" s="68" t="s">
        <v>21</v>
      </c>
      <c r="G24" s="68"/>
      <c r="H24" s="65"/>
      <c r="I24" s="66" t="s">
        <v>22</v>
      </c>
      <c r="J24" s="67"/>
    </row>
    <row r="25" spans="1:12" x14ac:dyDescent="0.25">
      <c r="A25" s="76">
        <v>595209094</v>
      </c>
      <c r="B25" s="77"/>
      <c r="C25" s="80">
        <v>699988112</v>
      </c>
      <c r="D25" s="81"/>
      <c r="E25" s="82"/>
      <c r="F25" s="80">
        <v>610028368.24000001</v>
      </c>
      <c r="G25" s="81"/>
      <c r="H25" s="82"/>
      <c r="I25" s="78">
        <f>IF(F25&gt;0,F25/C25,0)</f>
        <v>0.87148389777225244</v>
      </c>
      <c r="J25" s="79"/>
    </row>
    <row r="26" spans="1:12" ht="15.75" x14ac:dyDescent="0.25">
      <c r="A26" s="45" t="s">
        <v>23</v>
      </c>
      <c r="B26" s="46"/>
      <c r="C26" s="46"/>
      <c r="D26" s="46"/>
      <c r="E26" s="46"/>
      <c r="F26" s="46"/>
      <c r="G26" s="46"/>
      <c r="H26" s="46"/>
      <c r="I26" s="46"/>
      <c r="J26" s="47"/>
    </row>
    <row r="27" spans="1:12" ht="15" customHeight="1" x14ac:dyDescent="0.25">
      <c r="A27" s="4"/>
      <c r="B27"/>
      <c r="C27" s="69" t="s">
        <v>46</v>
      </c>
      <c r="D27" s="70"/>
      <c r="E27" s="69" t="s">
        <v>58</v>
      </c>
      <c r="F27" s="70"/>
      <c r="G27" s="69" t="s">
        <v>59</v>
      </c>
      <c r="H27" s="69"/>
      <c r="I27" s="69" t="s">
        <v>24</v>
      </c>
      <c r="J27" s="71"/>
      <c r="K27" s="5"/>
    </row>
    <row r="28" spans="1:12" ht="38.25" x14ac:dyDescent="0.25">
      <c r="A28" s="6" t="s">
        <v>25</v>
      </c>
      <c r="B28" s="7" t="s">
        <v>26</v>
      </c>
      <c r="C28" s="7" t="s">
        <v>37</v>
      </c>
      <c r="D28" s="7" t="s">
        <v>38</v>
      </c>
      <c r="E28" s="7" t="s">
        <v>40</v>
      </c>
      <c r="F28" s="7" t="s">
        <v>41</v>
      </c>
      <c r="G28" s="7" t="s">
        <v>42</v>
      </c>
      <c r="H28" s="7" t="s">
        <v>43</v>
      </c>
      <c r="I28" s="7" t="s">
        <v>44</v>
      </c>
      <c r="J28" s="8" t="s">
        <v>45</v>
      </c>
      <c r="K28" s="5"/>
    </row>
    <row r="29" spans="1:12" ht="60" x14ac:dyDescent="0.25">
      <c r="A29" s="27" t="s">
        <v>60</v>
      </c>
      <c r="B29" s="28" t="s">
        <v>61</v>
      </c>
      <c r="C29" s="37">
        <v>13324</v>
      </c>
      <c r="D29" s="9">
        <v>379170969</v>
      </c>
      <c r="E29" s="32">
        <f t="shared" ref="E29" si="0">450+4553</f>
        <v>5003</v>
      </c>
      <c r="F29" s="32">
        <f t="shared" ref="F29" si="1">107770822+106514325</f>
        <v>214285147</v>
      </c>
      <c r="G29" s="33">
        <f t="shared" ref="G29" si="2">546+4754</f>
        <v>5300</v>
      </c>
      <c r="H29" s="32">
        <f t="shared" ref="H29" si="3">93923017.27+149051678.37</f>
        <v>242974695.63999999</v>
      </c>
      <c r="I29" s="34">
        <f>+Tabla13[[#This Row],[Física 
(E)]]/Tabla13[[#This Row],[Física
(C)]]</f>
        <v>1.0593643813711773</v>
      </c>
      <c r="J29" s="36">
        <f>+Tabla13[[#This Row],[Financiera 
 (F)]]/Tabla13[[#This Row],[Financiera
(D)]]</f>
        <v>1.1338849147579977</v>
      </c>
      <c r="K29" s="5"/>
      <c r="L29" s="29"/>
    </row>
    <row r="30" spans="1:12" x14ac:dyDescent="0.25">
      <c r="A30" s="10"/>
      <c r="B30" s="11"/>
      <c r="C30" s="12"/>
      <c r="D30" s="13"/>
      <c r="E30" s="13"/>
      <c r="F30" s="13"/>
      <c r="G30" s="14"/>
      <c r="H30" s="13"/>
      <c r="I30" s="96"/>
      <c r="J30" s="97"/>
      <c r="K30" s="5"/>
    </row>
    <row r="31" spans="1:12" ht="15" customHeight="1" x14ac:dyDescent="0.25">
      <c r="A31" s="4"/>
      <c r="B31"/>
      <c r="C31" s="69" t="s">
        <v>46</v>
      </c>
      <c r="D31" s="70"/>
      <c r="E31" s="69" t="s">
        <v>58</v>
      </c>
      <c r="F31" s="70"/>
      <c r="G31" s="69" t="s">
        <v>59</v>
      </c>
      <c r="H31" s="69"/>
      <c r="I31" s="69" t="s">
        <v>24</v>
      </c>
      <c r="J31" s="71"/>
      <c r="K31" s="5"/>
    </row>
    <row r="32" spans="1:12" ht="38.25" x14ac:dyDescent="0.25">
      <c r="A32" s="6" t="s">
        <v>25</v>
      </c>
      <c r="B32" s="7" t="s">
        <v>26</v>
      </c>
      <c r="C32" s="7" t="s">
        <v>37</v>
      </c>
      <c r="D32" s="7" t="s">
        <v>38</v>
      </c>
      <c r="E32" s="7" t="s">
        <v>40</v>
      </c>
      <c r="F32" s="7" t="s">
        <v>41</v>
      </c>
      <c r="G32" s="7" t="s">
        <v>42</v>
      </c>
      <c r="H32" s="7" t="s">
        <v>43</v>
      </c>
      <c r="I32" s="7" t="s">
        <v>44</v>
      </c>
      <c r="J32" s="8" t="s">
        <v>45</v>
      </c>
      <c r="K32" s="5"/>
      <c r="L32" s="29"/>
    </row>
    <row r="33" spans="1:12" ht="60" x14ac:dyDescent="0.25">
      <c r="A33" s="27" t="s">
        <v>62</v>
      </c>
      <c r="B33" s="28" t="s">
        <v>63</v>
      </c>
      <c r="C33" s="37">
        <v>7247</v>
      </c>
      <c r="D33" s="9">
        <v>237609340</v>
      </c>
      <c r="E33" s="32">
        <f>2434+2021</f>
        <v>4455</v>
      </c>
      <c r="F33" s="32">
        <f>41202404+40673761</f>
        <v>81876165</v>
      </c>
      <c r="G33" s="33">
        <f>2482+1203</f>
        <v>3685</v>
      </c>
      <c r="H33" s="32">
        <f>34808569.51+94296952.55</f>
        <v>129105522.06</v>
      </c>
      <c r="I33" s="34">
        <f>+G33/E33</f>
        <v>0.8271604938271605</v>
      </c>
      <c r="J33" s="35">
        <f>+H33/F33</f>
        <v>1.5768389012846413</v>
      </c>
      <c r="K33" s="5"/>
      <c r="L33" s="29"/>
    </row>
    <row r="34" spans="1:12" x14ac:dyDescent="0.25">
      <c r="A34" s="4"/>
      <c r="B34"/>
      <c r="C34" s="92"/>
      <c r="D34" s="93"/>
      <c r="E34" s="92"/>
      <c r="F34" s="93"/>
      <c r="G34" s="92"/>
      <c r="H34" s="92"/>
      <c r="I34" s="94"/>
      <c r="J34" s="95"/>
    </row>
    <row r="35" spans="1:12" ht="15.75" x14ac:dyDescent="0.25">
      <c r="A35" s="42" t="s">
        <v>27</v>
      </c>
      <c r="B35" s="43"/>
      <c r="C35" s="43"/>
      <c r="D35" s="43"/>
      <c r="E35" s="43"/>
      <c r="F35" s="43"/>
      <c r="G35" s="43"/>
      <c r="H35" s="43"/>
      <c r="I35" s="43"/>
      <c r="J35" s="44"/>
    </row>
    <row r="36" spans="1:12" ht="25.5" customHeight="1" x14ac:dyDescent="0.25">
      <c r="A36" s="31" t="s">
        <v>28</v>
      </c>
      <c r="B36" s="83" t="s">
        <v>60</v>
      </c>
      <c r="C36" s="83"/>
      <c r="D36" s="83"/>
      <c r="E36" s="83"/>
      <c r="F36" s="83"/>
      <c r="G36" s="83"/>
      <c r="H36" s="83"/>
      <c r="I36" s="83"/>
      <c r="J36" s="83"/>
      <c r="K36" s="5"/>
    </row>
    <row r="37" spans="1:12" ht="61.5" customHeight="1" x14ac:dyDescent="0.25">
      <c r="A37" s="31" t="s">
        <v>29</v>
      </c>
      <c r="B37" s="87" t="s">
        <v>64</v>
      </c>
      <c r="C37" s="87"/>
      <c r="D37" s="87"/>
      <c r="E37" s="87"/>
      <c r="F37" s="87"/>
      <c r="G37" s="87"/>
      <c r="H37" s="87"/>
      <c r="I37" s="87"/>
      <c r="J37" s="87"/>
      <c r="K37" s="5"/>
    </row>
    <row r="38" spans="1:12" ht="52.5" customHeight="1" x14ac:dyDescent="0.25">
      <c r="A38" s="30" t="s">
        <v>30</v>
      </c>
      <c r="B38" s="88" t="s">
        <v>67</v>
      </c>
      <c r="C38" s="88"/>
      <c r="D38" s="88"/>
      <c r="E38" s="88"/>
      <c r="F38" s="88"/>
      <c r="G38" s="88"/>
      <c r="H38" s="88"/>
      <c r="I38" s="88"/>
      <c r="J38" s="88"/>
      <c r="K38" s="5"/>
    </row>
    <row r="39" spans="1:12" ht="91.5" customHeight="1" x14ac:dyDescent="0.25">
      <c r="A39" s="30" t="s">
        <v>31</v>
      </c>
      <c r="B39" s="88" t="s">
        <v>68</v>
      </c>
      <c r="C39" s="88"/>
      <c r="D39" s="88"/>
      <c r="E39" s="88"/>
      <c r="F39" s="88"/>
      <c r="G39" s="88"/>
      <c r="H39" s="88"/>
      <c r="I39" s="88"/>
      <c r="J39" s="88"/>
      <c r="K39" s="5"/>
    </row>
    <row r="40" spans="1:12" ht="17.25" customHeight="1" x14ac:dyDescent="0.25">
      <c r="A40" s="84"/>
      <c r="B40" s="85"/>
      <c r="C40" s="85"/>
      <c r="D40" s="85"/>
      <c r="E40" s="85"/>
      <c r="F40" s="85"/>
      <c r="G40" s="85"/>
      <c r="H40" s="85"/>
      <c r="I40" s="85"/>
      <c r="J40" s="86"/>
      <c r="K40" s="5"/>
    </row>
    <row r="41" spans="1:12" ht="25.5" customHeight="1" x14ac:dyDescent="0.25">
      <c r="A41" s="31" t="s">
        <v>28</v>
      </c>
      <c r="B41" s="83" t="s">
        <v>62</v>
      </c>
      <c r="C41" s="83"/>
      <c r="D41" s="83"/>
      <c r="E41" s="83"/>
      <c r="F41" s="83"/>
      <c r="G41" s="83"/>
      <c r="H41" s="83"/>
      <c r="I41" s="83"/>
      <c r="J41" s="83"/>
      <c r="K41" s="5"/>
    </row>
    <row r="42" spans="1:12" ht="57.75" customHeight="1" x14ac:dyDescent="0.25">
      <c r="A42" s="31" t="s">
        <v>29</v>
      </c>
      <c r="B42" s="88" t="s">
        <v>65</v>
      </c>
      <c r="C42" s="88"/>
      <c r="D42" s="88"/>
      <c r="E42" s="88"/>
      <c r="F42" s="88"/>
      <c r="G42" s="88"/>
      <c r="H42" s="88"/>
      <c r="I42" s="88"/>
      <c r="J42" s="88"/>
      <c r="K42" s="5"/>
    </row>
    <row r="43" spans="1:12" ht="55.5" customHeight="1" x14ac:dyDescent="0.25">
      <c r="A43" s="31" t="s">
        <v>30</v>
      </c>
      <c r="B43" s="88" t="s">
        <v>69</v>
      </c>
      <c r="C43" s="88"/>
      <c r="D43" s="88"/>
      <c r="E43" s="88"/>
      <c r="F43" s="88"/>
      <c r="G43" s="88"/>
      <c r="H43" s="88"/>
      <c r="I43" s="88"/>
      <c r="J43" s="88"/>
      <c r="K43" s="5"/>
    </row>
    <row r="44" spans="1:12" ht="109.5" customHeight="1" x14ac:dyDescent="0.25">
      <c r="A44" s="30" t="s">
        <v>31</v>
      </c>
      <c r="B44" s="88" t="s">
        <v>71</v>
      </c>
      <c r="C44" s="88"/>
      <c r="D44" s="88"/>
      <c r="E44" s="88"/>
      <c r="F44" s="88"/>
      <c r="G44" s="88"/>
      <c r="H44" s="88"/>
      <c r="I44" s="88"/>
      <c r="J44" s="88"/>
      <c r="K44" s="5"/>
    </row>
    <row r="45" spans="1:12" ht="15.75" x14ac:dyDescent="0.25">
      <c r="A45" s="42" t="s">
        <v>32</v>
      </c>
      <c r="B45" s="43"/>
      <c r="C45" s="43"/>
      <c r="D45" s="43"/>
      <c r="E45" s="43"/>
      <c r="F45" s="43"/>
      <c r="G45" s="43"/>
      <c r="H45" s="43"/>
      <c r="I45" s="43"/>
      <c r="J45" s="44"/>
    </row>
    <row r="46" spans="1:12" ht="15.75" x14ac:dyDescent="0.25">
      <c r="A46" s="72" t="s">
        <v>33</v>
      </c>
      <c r="B46" s="73"/>
      <c r="C46" s="73"/>
      <c r="D46" s="73"/>
      <c r="E46" s="73"/>
      <c r="F46" s="73"/>
      <c r="G46" s="73"/>
      <c r="H46" s="73"/>
      <c r="I46" s="73"/>
      <c r="J46" s="74"/>
    </row>
    <row r="47" spans="1:12" ht="93.75" customHeight="1" x14ac:dyDescent="0.25">
      <c r="A47" s="89" t="s">
        <v>70</v>
      </c>
      <c r="B47" s="90"/>
      <c r="C47" s="90"/>
      <c r="D47" s="90"/>
      <c r="E47" s="90"/>
      <c r="F47" s="90"/>
      <c r="G47" s="90"/>
      <c r="H47" s="90"/>
      <c r="I47" s="90"/>
      <c r="J47" s="91"/>
    </row>
    <row r="48" spans="1:12" x14ac:dyDescent="0.25">
      <c r="A48" s="18"/>
      <c r="B48" s="18"/>
      <c r="C48" s="18"/>
      <c r="D48" s="18"/>
      <c r="E48" s="18"/>
      <c r="F48" s="18"/>
      <c r="G48" s="18"/>
      <c r="H48" s="18"/>
      <c r="I48" s="18"/>
      <c r="J48" s="18"/>
    </row>
    <row r="49" spans="1:10" x14ac:dyDescent="0.25">
      <c r="A49" s="75" t="s">
        <v>39</v>
      </c>
      <c r="B49" s="75"/>
      <c r="C49" s="75"/>
      <c r="D49" s="75"/>
      <c r="E49" s="75"/>
      <c r="F49" s="75"/>
      <c r="G49" s="75"/>
      <c r="H49" s="75"/>
      <c r="I49" s="75"/>
      <c r="J49" s="75"/>
    </row>
    <row r="50" spans="1:10" ht="121.5" customHeight="1" x14ac:dyDescent="0.25"/>
    <row r="51" spans="1:10" ht="27.75" customHeight="1" x14ac:dyDescent="0.25"/>
    <row r="52" spans="1:10" ht="30.75" customHeight="1" x14ac:dyDescent="0.25"/>
  </sheetData>
  <mergeCells count="57">
    <mergeCell ref="B41:J41"/>
    <mergeCell ref="B42:J42"/>
    <mergeCell ref="B43:J43"/>
    <mergeCell ref="B44:J44"/>
    <mergeCell ref="B36:J36"/>
    <mergeCell ref="B37:J37"/>
    <mergeCell ref="B38:J38"/>
    <mergeCell ref="B39:J39"/>
    <mergeCell ref="A40:J40"/>
    <mergeCell ref="A45:J45"/>
    <mergeCell ref="A46:J46"/>
    <mergeCell ref="A47:J47"/>
    <mergeCell ref="A49:J49"/>
    <mergeCell ref="B9:J9"/>
    <mergeCell ref="B10:J10"/>
    <mergeCell ref="B21:J21"/>
    <mergeCell ref="A35:J35"/>
    <mergeCell ref="A25:B25"/>
    <mergeCell ref="I25:J25"/>
    <mergeCell ref="A26:J26"/>
    <mergeCell ref="I34:J34"/>
    <mergeCell ref="C25:E25"/>
    <mergeCell ref="F25:H25"/>
    <mergeCell ref="C27:D27"/>
    <mergeCell ref="E27:F27"/>
    <mergeCell ref="G27:H27"/>
    <mergeCell ref="I27:J27"/>
    <mergeCell ref="C31:D31"/>
    <mergeCell ref="E31:F31"/>
    <mergeCell ref="G31:H31"/>
    <mergeCell ref="I31:J31"/>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1" type="noConversion"/>
  <dataValidations count="16">
    <dataValidation allowBlank="1" showInputMessage="1" showErrorMessage="1" prompt="Monto ejecutado en el trimestre" sqref="H28:H30 H32" xr:uid="{00000000-0002-0000-0000-000000000000}"/>
    <dataValidation allowBlank="1" showInputMessage="1" showErrorMessage="1" prompt="Meta alcanzada en el trimestre" sqref="G28:G30 G32:G33" xr:uid="{00000000-0002-0000-0000-000001000000}"/>
    <dataValidation allowBlank="1" showInputMessage="1" showErrorMessage="1" prompt="Monto presupuestado para el producto" sqref="H33 F28:F29 D29:E29 D30:F30 D33:F33 F32 D28 D32" xr:uid="{00000000-0002-0000-0000-000002000000}"/>
    <dataValidation allowBlank="1" showInputMessage="1" showErrorMessage="1" prompt="Meta anual del indicador" sqref="E28 C28:C30 E32 C32:C33" xr:uid="{00000000-0002-0000-0000-000003000000}"/>
    <dataValidation allowBlank="1" showInputMessage="1" showErrorMessage="1" prompt="Nombre del indicador" sqref="B28:B30 B32:B33" xr:uid="{00000000-0002-0000-0000-000004000000}"/>
    <dataValidation allowBlank="1" showInputMessage="1" showErrorMessage="1" prompt="Nombre de cada producto" sqref="A28:A30 A32:A33"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7:J48" xr:uid="{00000000-0002-0000-0000-000008000000}"/>
    <dataValidation allowBlank="1" showInputMessage="1" showErrorMessage="1" prompt="De existir desvío, explicar razones." sqref="B44:J44 B39:J39" xr:uid="{00000000-0002-0000-0000-000009000000}"/>
    <dataValidation allowBlank="1" showInputMessage="1" showErrorMessage="1" prompt="1. Describir lo plasmado en el presupuesto_x000a_2. Describir lo alcanzado en términos financieros y de producción " sqref="B38:J38 B43:J43" xr:uid="{00000000-0002-0000-0000-00000A000000}"/>
    <dataValidation allowBlank="1" showInputMessage="1" showErrorMessage="1" prompt="¿En qué consiste el producto? su objetivo" sqref="B37:J37 B42:J42" xr:uid="{00000000-0002-0000-0000-00000B000000}"/>
    <dataValidation allowBlank="1" showInputMessage="1" showErrorMessage="1" prompt="Nombre del producto" sqref="B36:J36 B41:J41"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pageMargins left="0.42" right="0.26" top="0.48" bottom="0.74803149606299202" header="0.41" footer="0.31496062992126"/>
  <pageSetup scale="70" orientation="portrait" r:id="rId1"/>
  <ignoredErrors>
    <ignoredError sqref="E30:H30" calculatedColumn="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Vanessa Helen Rodríguez</cp:lastModifiedBy>
  <cp:lastPrinted>2023-01-16T19:12:11Z</cp:lastPrinted>
  <dcterms:created xsi:type="dcterms:W3CDTF">2021-03-22T15:50:10Z</dcterms:created>
  <dcterms:modified xsi:type="dcterms:W3CDTF">2023-01-16T19:12:15Z</dcterms:modified>
</cp:coreProperties>
</file>