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martinez.ADMINISTRATIVOS\Documents\VICERRECTORIA PLANIFICACION ITLA\Presupuesto Gral\Presupuesto 2023\"/>
    </mc:Choice>
  </mc:AlternateContent>
  <xr:revisionPtr revIDLastSave="0" documentId="13_ncr:1_{92B1C19B-3868-44CA-BA2F-78B71A775C81}" xr6:coauthVersionLast="47" xr6:coauthVersionMax="47" xr10:uidLastSave="{00000000-0000-0000-0000-000000000000}"/>
  <bookViews>
    <workbookView xWindow="-120" yWindow="480" windowWidth="29040" windowHeight="15840" xr2:uid="{00000000-000D-0000-FFFF-FFFF00000000}"/>
  </bookViews>
  <sheets>
    <sheet name="Hoja1" sheetId="1" r:id="rId1"/>
  </sheets>
  <definedNames>
    <definedName name="_xlnm.Print_Area" localSheetId="0">Hoja1!$A$1:$J$50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1" l="1"/>
  <c r="H29" i="1"/>
  <c r="G29" i="1"/>
  <c r="F29" i="1"/>
  <c r="E29" i="1"/>
  <c r="H33" i="1"/>
  <c r="F33" i="1"/>
  <c r="E33" i="1"/>
  <c r="I29" i="1"/>
  <c r="I33" i="1" l="1"/>
  <c r="F25" i="1"/>
  <c r="J33" i="1"/>
  <c r="J29" i="1" l="1"/>
  <c r="I25" i="1"/>
</calcChain>
</file>

<file path=xl/sharedStrings.xml><?xml version="1.0" encoding="utf-8"?>
<sst xmlns="http://schemas.openxmlformats.org/spreadsheetml/2006/main" count="95" uniqueCount="75">
  <si>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</si>
  <si>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</si>
  <si>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</si>
  <si>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</si>
  <si>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</si>
  <si>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</si>
  <si>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</si>
  <si>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</si>
  <si>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</si>
  <si>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</si>
  <si>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</si>
  <si>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</si>
  <si>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</si>
  <si>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</si>
  <si>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</si>
  <si>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</si>
  <si>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</si>
  <si>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</si>
  <si>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</si>
  <si>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</si>
  <si>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</si>
  <si>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</si>
  <si>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</si>
  <si>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</si>
  <si>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</si>
  <si>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</si>
  <si>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</si>
  <si>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</si>
  <si>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</si>
  <si>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</si>
  <si>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</si>
  <si>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</si>
  <si>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</si>
  <si>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</si>
  <si>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</si>
  <si>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</si>
  <si>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</si>
  <si>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</si>
  <si>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</si>
  <si>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</si>
  <si>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</si>
  <si>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</si>
  <si>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</si>
  <si>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</si>
  <si>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</si>
  <si>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</si>
  <si>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</si>
  <si>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</si>
  <si>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</si>
  <si>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</si>
  <si>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</si>
  <si>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</si>
  <si>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</si>
  <si>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</si>
  <si>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</si>
  <si>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</si>
  <si>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</si>
  <si>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</si>
  <si>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Programación Semestral</t>
  </si>
  <si>
    <t>Ejecución Semestral</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</si>
  <si>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</si>
  <si>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</si>
  <si>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</si>
  <si>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</si>
  <si>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</si>
  <si>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</si>
  <si>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</si>
  <si>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 xml:space="preserve">De la meta propuesta para el  Semestre Julio - Septiembre fue de 5,832 matriculados, de  lo cual se logro en un 101.54% de lo programado. Lo anterior se logró con un monto presupuestario de RD$ 314,655,729.09 de los RD$ 239,310,299.00 programados, lo que representa un 131.48% de los recursos financieros asignados. </t>
  </si>
  <si>
    <t xml:space="preserve">Para este producto se logro la meta física programada en un 101.54% con la implementación del Técnico Superior en la extensión de Santo Domingo Norte. En relación a la ejecución financiera la misma fue lograda en un 131.48% debido a que los procesos que se ejecutaron con la asignación de los recursos del organismo financiador 104 para la ejecución del Proyecto Protoscanner 3D, todos fueron devengados en el último trimestre. </t>
  </si>
  <si>
    <t>DESARROLLO PRODUCTIVO</t>
  </si>
  <si>
    <t>Competitividad e innovavión en un ambiente favorable a la cooperación y la responsabilidad social</t>
  </si>
  <si>
    <t>Consolidar un sistema de educación superior de calidad, que responda a las necesidades del desarrollo de la Nación</t>
  </si>
  <si>
    <r>
      <rPr>
        <i/>
        <sz val="11"/>
        <rFont val="Calibri"/>
        <family val="2"/>
        <scheme val="minor"/>
      </rPr>
      <t>De la meta propuesta para el Semestre Octubre - Diciembre fue de 4,284 egresados de educación continua, de  lo cual se logro en un</t>
    </r>
    <r>
      <rPr>
        <i/>
        <sz val="11"/>
        <color rgb="FFFF0000"/>
        <rFont val="Calibri"/>
        <family val="2"/>
        <scheme val="minor"/>
      </rPr>
      <t xml:space="preserve"> </t>
    </r>
    <r>
      <rPr>
        <i/>
        <sz val="11"/>
        <rFont val="Calibri"/>
        <family val="2"/>
        <scheme val="minor"/>
      </rPr>
      <t>114.52%  de lo programado. Lo anterior se logró con un monto presupuestario de RD$ 145,374,616.53 de los RD$ 136,721,160.00 programados, lo que representa un</t>
    </r>
    <r>
      <rPr>
        <i/>
        <sz val="11"/>
        <color rgb="FFFF0000"/>
        <rFont val="Calibri"/>
        <family val="2"/>
        <scheme val="minor"/>
      </rPr>
      <t xml:space="preserve"> </t>
    </r>
    <r>
      <rPr>
        <i/>
        <sz val="11"/>
        <rFont val="Calibri"/>
        <family val="2"/>
        <scheme val="minor"/>
      </rPr>
      <t xml:space="preserve">106.33% de los recursos financieros asignados. </t>
    </r>
  </si>
  <si>
    <t>Para este producto solo se logro de la producción física programa en un 114.52% esto se debe a la puesta en marcha de la extensión del ITLA en Bonao, el aumento de la demanda en la extensión de Santo Domingo Norte y a la reducción de los niveles de deserción.  En relación a la ejecución financiera la misma fue lograda en un 106.33.% debido a pagos que no se pudiera ejecutar dentro del trimestre para el cual fueron programados. Por igual hay que señalar las limitaciones que tiene la institución con la asignación de la cuota compromiso trimestral por parte de DIGEPRES, la cual no siempre esta acorde con el devengado programado.</t>
  </si>
  <si>
    <t>Para obtener una mejora en la ejecución de los recursos financieros será necesario identificar en conjunto con DIGEPRES, de que forma la asignación del techo la cuota para comprometer este lo mas cercana a la programación del devengado para el producto 6788. Realizar los ajustes necesarios en la programación física con la puesta en marcha de las nuevas extensiones.
En relación al producto 6787, proyectamos un incremento en la matricula del técnico superior debido a la alta demanda de las carreras de Desarrollo de Software y Seguridad Informática que hemos presentando durante los ultimos 2 procesos de admisión.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</si>
</sst>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b/>
      <sz val="11"/>
      <color rgb="FFFF0000"/>
      <name val="Calibri"/>
      <family val="2"/>
      <scheme val="minor"/>
    </font>
    <font>
      <b/>
      <sz val="11"/>
      <name val="Calibri"/>
      <family val="2"/>
      <scheme val="minor"/>
    </font>
    <font>
      <i/>
      <sz val="11"/>
      <name val="Calibri"/>
      <family val="2"/>
      <scheme val="minor"/>
    </font>
    <font>
      <i/>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22" fillId="0" borderId="26" xfId="0" applyNumberFormat="1" applyFont="1" applyBorder="1" applyAlignment="1" applyProtection="1">
      <alignment horizontal="center" vertical="center" wrapText="1" readingOrder="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9" fillId="0" borderId="20" xfId="0" applyFont="1" applyBorder="1" applyAlignment="1">
      <alignment vertical="center"/>
    </xf>
    <xf numFmtId="0" fontId="2" fillId="0" borderId="20" xfId="0" applyFont="1" applyBorder="1"/>
    <xf numFmtId="0" fontId="15" fillId="0" borderId="22"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4" fontId="0" fillId="0" borderId="0" xfId="0" applyNumberFormat="1"/>
    <xf numFmtId="0" fontId="2" fillId="0" borderId="20" xfId="0" applyFont="1" applyBorder="1" applyAlignment="1" applyProtection="1">
      <alignment vertical="center" wrapText="1"/>
      <protection locked="0"/>
    </xf>
    <xf numFmtId="167" fontId="15" fillId="7" borderId="27" xfId="0" applyNumberFormat="1" applyFont="1" applyFill="1" applyBorder="1" applyAlignment="1" applyProtection="1">
      <alignment horizontal="center" vertical="center" wrapText="1" readingOrder="1"/>
      <protection locked="0"/>
    </xf>
    <xf numFmtId="0" fontId="24" fillId="0" borderId="20" xfId="0" applyFont="1" applyBorder="1" applyAlignment="1" applyProtection="1">
      <alignment vertical="center" wrapText="1"/>
      <protection locked="0"/>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0" fillId="6" borderId="20" xfId="0" applyFill="1" applyBorder="1" applyAlignment="1">
      <alignment horizontal="center" vertical="center" wrapText="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0" xfId="0" applyFont="1" applyAlignment="1">
      <alignment horizontal="left" vertical="center" wrapText="1"/>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left" vertical="center" wrapText="1"/>
      <protection locked="0"/>
    </xf>
    <xf numFmtId="0" fontId="25" fillId="0" borderId="20" xfId="0" applyFont="1" applyBorder="1" applyAlignment="1" applyProtection="1">
      <alignment horizontal="justify" vertical="center" wrapText="1"/>
      <protection locked="0"/>
    </xf>
    <xf numFmtId="0" fontId="26" fillId="0" borderId="20" xfId="0" applyFont="1" applyBorder="1" applyAlignment="1" applyProtection="1">
      <alignment horizontal="justify"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7" fillId="0" borderId="33" xfId="0" applyFont="1" applyBorder="1" applyAlignment="1" applyProtection="1">
      <alignment horizontal="justify" vertical="center" wrapText="1"/>
      <protection locked="0"/>
    </xf>
    <xf numFmtId="0" fontId="27" fillId="0" borderId="34" xfId="0" applyFont="1" applyBorder="1" applyAlignment="1" applyProtection="1">
      <alignment horizontal="justify" vertical="center" wrapText="1"/>
      <protection locked="0"/>
    </xf>
    <xf numFmtId="0" fontId="27" fillId="0" borderId="35" xfId="0" applyFont="1" applyBorder="1" applyAlignment="1" applyProtection="1">
      <alignment horizontal="justify"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calculatedColumnFormula>5100+732</calculatedColumnFormula>
    </tableColumn>
    <tableColumn id="10" xr3:uid="{00000000-0010-0000-0000-00000A000000}" name="Financiera_x000a_(D)" dataDxfId="4">
      <calculatedColumnFormula>108340004+130970295</calculatedColumnFormula>
    </tableColumn>
    <tableColumn id="5" xr3:uid="{00000000-0010-0000-0000-000005000000}" name="Física _x000a_(E)" dataDxfId="3">
      <calculatedColumnFormula>741+5181</calculatedColumnFormula>
    </tableColumn>
    <tableColumn id="6" xr3:uid="{00000000-0010-0000-0000-000006000000}" name="Financiera _x000a_ (F)" dataDxfId="2">
      <calculatedColumnFormula>137020479.43+177635249.66</calculatedColumnFormula>
    </tableColumn>
    <tableColumn id="7" xr3:uid="{00000000-0010-0000-0000-000007000000}" name="Física _x000a_(%)_x000a_ G=E/C" dataDxfId="1">
      <calculatedColumnFormula>+Tabla13[[#This Row],[Física 
(E)]]/Tabla13[[#This Row],[Física
(C)]]</calculatedColumnFormula>
    </tableColumn>
    <tableColumn id="8" xr3:uid="{00000000-0010-0000-00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topLeftCell="A44" zoomScale="130" zoomScaleNormal="130" zoomScaleSheetLayoutView="100" workbookViewId="0">
      <selection activeCell="G50" sqref="G50"/>
    </sheetView>
  </sheetViews>
  <sheetFormatPr defaultColWidth="11.42578125" defaultRowHeight="15" x14ac:dyDescent="0.25"/>
  <cols>
    <col min="1" max="1" width="23" style="5" customWidth="1"/>
    <col min="2" max="10" width="12.7109375" style="5" customWidth="1"/>
  </cols>
  <sheetData>
    <row r="1" spans="1:10" ht="21.75" thickBot="1" x14ac:dyDescent="0.3">
      <c r="A1" s="18"/>
      <c r="B1" s="47" t="s">
        <v>47</v>
      </c>
      <c r="C1" s="48"/>
      <c r="D1" s="48"/>
      <c r="E1" s="48"/>
      <c r="F1" s="48"/>
      <c r="G1" s="48"/>
      <c r="H1" s="48"/>
      <c r="I1" s="48"/>
      <c r="J1" s="49"/>
    </row>
    <row r="2" spans="1:10" ht="21.75" thickBot="1" x14ac:dyDescent="0.3">
      <c r="A2" s="19"/>
      <c r="B2" s="50" t="s">
        <v>0</v>
      </c>
      <c r="C2" s="51"/>
      <c r="D2" s="50" t="s">
        <v>1</v>
      </c>
      <c r="E2" s="51"/>
      <c r="F2" s="51"/>
      <c r="G2" s="51"/>
      <c r="H2" s="52"/>
      <c r="I2" s="1" t="s">
        <v>2</v>
      </c>
      <c r="J2" s="2" t="s">
        <v>3</v>
      </c>
    </row>
    <row r="3" spans="1:10" ht="21.75" thickBot="1" x14ac:dyDescent="0.3">
      <c r="A3" s="20"/>
      <c r="B3" s="53" t="s">
        <v>4</v>
      </c>
      <c r="C3" s="54"/>
      <c r="D3" s="53"/>
      <c r="E3" s="54"/>
      <c r="F3" s="54"/>
      <c r="G3" s="54"/>
      <c r="H3" s="55"/>
      <c r="I3" s="22"/>
      <c r="J3" s="23"/>
    </row>
    <row r="4" spans="1:10" x14ac:dyDescent="0.25">
      <c r="A4" s="56"/>
      <c r="B4" s="57"/>
      <c r="C4" s="57"/>
      <c r="D4" s="58"/>
      <c r="E4" s="58"/>
      <c r="F4" s="58"/>
      <c r="G4" s="58"/>
      <c r="H4" s="58"/>
      <c r="I4" s="57"/>
      <c r="J4" s="59"/>
    </row>
    <row r="5" spans="1:10" ht="3" customHeight="1" x14ac:dyDescent="0.25">
      <c r="A5" s="38"/>
      <c r="B5" s="39"/>
      <c r="C5" s="39"/>
      <c r="D5" s="39"/>
      <c r="E5" s="39"/>
      <c r="F5" s="39"/>
      <c r="G5" s="39"/>
      <c r="H5" s="39"/>
      <c r="I5" s="39"/>
      <c r="J5" s="40"/>
    </row>
    <row r="6" spans="1:10" ht="15.75" x14ac:dyDescent="0.25">
      <c r="A6" s="41" t="s">
        <v>66</v>
      </c>
      <c r="B6" s="42"/>
      <c r="C6" s="42"/>
      <c r="D6" s="42"/>
      <c r="E6" s="42"/>
      <c r="F6" s="42"/>
      <c r="G6" s="42"/>
      <c r="H6" s="42"/>
      <c r="I6" s="42"/>
      <c r="J6" s="43"/>
    </row>
    <row r="7" spans="1:10" ht="15.75" x14ac:dyDescent="0.25">
      <c r="A7" s="44" t="s">
        <v>5</v>
      </c>
      <c r="B7" s="45"/>
      <c r="C7" s="45"/>
      <c r="D7" s="45"/>
      <c r="E7" s="45"/>
      <c r="F7" s="45"/>
      <c r="G7" s="45"/>
      <c r="H7" s="45"/>
      <c r="I7" s="45"/>
      <c r="J7" s="46"/>
    </row>
    <row r="8" spans="1:10" ht="15" customHeight="1" x14ac:dyDescent="0.25">
      <c r="A8" s="29" t="s">
        <v>6</v>
      </c>
      <c r="B8" s="60" t="s">
        <v>48</v>
      </c>
      <c r="C8" s="60"/>
      <c r="D8" s="60"/>
      <c r="E8" s="60"/>
      <c r="F8" s="60"/>
      <c r="G8" s="60"/>
      <c r="H8" s="60"/>
      <c r="I8" s="60"/>
      <c r="J8" s="60"/>
    </row>
    <row r="9" spans="1:10" ht="15" customHeight="1" x14ac:dyDescent="0.25">
      <c r="A9" s="30" t="s">
        <v>34</v>
      </c>
      <c r="B9" s="60" t="s">
        <v>49</v>
      </c>
      <c r="C9" s="60"/>
      <c r="D9" s="60"/>
      <c r="E9" s="60"/>
      <c r="F9" s="60"/>
      <c r="G9" s="60"/>
      <c r="H9" s="60"/>
      <c r="I9" s="60"/>
      <c r="J9" s="60"/>
    </row>
    <row r="10" spans="1:10" ht="15" customHeight="1" x14ac:dyDescent="0.25">
      <c r="A10" s="30" t="s">
        <v>35</v>
      </c>
      <c r="B10" s="60" t="s">
        <v>50</v>
      </c>
      <c r="C10" s="60"/>
      <c r="D10" s="60"/>
      <c r="E10" s="60"/>
      <c r="F10" s="60"/>
      <c r="G10" s="60"/>
      <c r="H10" s="60"/>
      <c r="I10" s="60"/>
      <c r="J10" s="60"/>
    </row>
    <row r="11" spans="1:10" ht="39" customHeight="1" x14ac:dyDescent="0.25">
      <c r="A11" s="28" t="s">
        <v>7</v>
      </c>
      <c r="B11" s="61" t="s">
        <v>51</v>
      </c>
      <c r="C11" s="61"/>
      <c r="D11" s="61"/>
      <c r="E11" s="61"/>
      <c r="F11" s="61"/>
      <c r="G11" s="61"/>
      <c r="H11" s="61"/>
      <c r="I11" s="61"/>
      <c r="J11" s="61"/>
    </row>
    <row r="12" spans="1:10" ht="48.75" customHeight="1" x14ac:dyDescent="0.25">
      <c r="A12" s="28" t="s">
        <v>8</v>
      </c>
      <c r="B12" s="61" t="s">
        <v>52</v>
      </c>
      <c r="C12" s="61"/>
      <c r="D12" s="61"/>
      <c r="E12" s="61"/>
      <c r="F12" s="61"/>
      <c r="G12" s="61"/>
      <c r="H12" s="61"/>
      <c r="I12" s="61"/>
      <c r="J12" s="61"/>
    </row>
    <row r="13" spans="1:10" ht="15.75" x14ac:dyDescent="0.25">
      <c r="A13" s="41" t="s">
        <v>9</v>
      </c>
      <c r="B13" s="42"/>
      <c r="C13" s="42"/>
      <c r="D13" s="42"/>
      <c r="E13" s="42"/>
      <c r="F13" s="42"/>
      <c r="G13" s="42"/>
      <c r="H13" s="42"/>
      <c r="I13" s="42"/>
      <c r="J13" s="43"/>
    </row>
    <row r="14" spans="1:10" ht="27.75" customHeight="1" x14ac:dyDescent="0.25">
      <c r="A14" s="3" t="s">
        <v>10</v>
      </c>
      <c r="B14" s="25">
        <v>3</v>
      </c>
      <c r="C14" s="62" t="s">
        <v>69</v>
      </c>
      <c r="D14" s="62"/>
      <c r="E14" s="62"/>
      <c r="F14" s="62"/>
      <c r="G14" s="62"/>
      <c r="H14" s="62"/>
      <c r="I14" s="62"/>
      <c r="J14" s="62"/>
    </row>
    <row r="15" spans="1:10" ht="26.25" customHeight="1" x14ac:dyDescent="0.25">
      <c r="A15" s="3" t="s">
        <v>11</v>
      </c>
      <c r="B15" s="26">
        <v>3.3</v>
      </c>
      <c r="C15" s="37" t="s">
        <v>70</v>
      </c>
      <c r="D15" s="37"/>
      <c r="E15" s="37"/>
      <c r="F15" s="37"/>
      <c r="G15" s="37"/>
      <c r="H15" s="37"/>
      <c r="I15" s="37"/>
      <c r="J15" s="37"/>
    </row>
    <row r="16" spans="1:10" ht="36.75" customHeight="1" x14ac:dyDescent="0.25">
      <c r="A16" s="3" t="s">
        <v>12</v>
      </c>
      <c r="B16" s="27" t="s">
        <v>53</v>
      </c>
      <c r="C16" s="37" t="s">
        <v>71</v>
      </c>
      <c r="D16" s="37"/>
      <c r="E16" s="37"/>
      <c r="F16" s="37"/>
      <c r="G16" s="37"/>
      <c r="H16" s="37"/>
      <c r="I16" s="37"/>
      <c r="J16" s="37"/>
    </row>
    <row r="17" spans="1:12" ht="15.75" x14ac:dyDescent="0.25">
      <c r="A17" s="41" t="s">
        <v>13</v>
      </c>
      <c r="B17" s="42"/>
      <c r="C17" s="42"/>
      <c r="D17" s="42"/>
      <c r="E17" s="42"/>
      <c r="F17" s="42"/>
      <c r="G17" s="42"/>
      <c r="H17" s="42"/>
      <c r="I17" s="42"/>
      <c r="J17" s="43"/>
    </row>
    <row r="18" spans="1:12" ht="29.25" customHeight="1" x14ac:dyDescent="0.25">
      <c r="A18" s="29" t="s">
        <v>14</v>
      </c>
      <c r="B18" s="61" t="s">
        <v>54</v>
      </c>
      <c r="C18" s="61"/>
      <c r="D18" s="61"/>
      <c r="E18" s="61"/>
      <c r="F18" s="61"/>
      <c r="G18" s="61"/>
      <c r="H18" s="61"/>
      <c r="I18" s="61"/>
      <c r="J18" s="61"/>
    </row>
    <row r="19" spans="1:12" ht="42.75" customHeight="1" x14ac:dyDescent="0.25">
      <c r="A19" s="28" t="s">
        <v>15</v>
      </c>
      <c r="B19" s="61" t="s">
        <v>55</v>
      </c>
      <c r="C19" s="61"/>
      <c r="D19" s="61"/>
      <c r="E19" s="61"/>
      <c r="F19" s="61"/>
      <c r="G19" s="61"/>
      <c r="H19" s="61"/>
      <c r="I19" s="61"/>
      <c r="J19" s="61"/>
    </row>
    <row r="20" spans="1:12" ht="34.5" customHeight="1" x14ac:dyDescent="0.25">
      <c r="A20" s="28" t="s">
        <v>16</v>
      </c>
      <c r="B20" s="61" t="s">
        <v>56</v>
      </c>
      <c r="C20" s="61"/>
      <c r="D20" s="61"/>
      <c r="E20" s="61"/>
      <c r="F20" s="61"/>
      <c r="G20" s="61"/>
      <c r="H20" s="61"/>
      <c r="I20" s="61"/>
      <c r="J20" s="61"/>
    </row>
    <row r="21" spans="1:12" ht="79.5" customHeight="1" x14ac:dyDescent="0.25">
      <c r="A21" s="28" t="s">
        <v>36</v>
      </c>
      <c r="B21" s="61" t="s">
        <v>57</v>
      </c>
      <c r="C21" s="61"/>
      <c r="D21" s="61"/>
      <c r="E21" s="61"/>
      <c r="F21" s="61"/>
      <c r="G21" s="61"/>
      <c r="H21" s="61"/>
      <c r="I21" s="61"/>
      <c r="J21" s="61"/>
    </row>
    <row r="22" spans="1:12" ht="15.75" x14ac:dyDescent="0.25">
      <c r="A22" s="41" t="s">
        <v>17</v>
      </c>
      <c r="B22" s="42"/>
      <c r="C22" s="42"/>
      <c r="D22" s="42"/>
      <c r="E22" s="42"/>
      <c r="F22" s="42"/>
      <c r="G22" s="42"/>
      <c r="H22" s="42"/>
      <c r="I22" s="42"/>
      <c r="J22" s="43"/>
    </row>
    <row r="23" spans="1:12" ht="15.75" x14ac:dyDescent="0.25">
      <c r="A23" s="44" t="s">
        <v>18</v>
      </c>
      <c r="B23" s="45"/>
      <c r="C23" s="45"/>
      <c r="D23" s="45"/>
      <c r="E23" s="45"/>
      <c r="F23" s="45"/>
      <c r="G23" s="45"/>
      <c r="H23" s="45"/>
      <c r="I23" s="45"/>
      <c r="J23" s="46"/>
    </row>
    <row r="24" spans="1:12" ht="15" customHeight="1" x14ac:dyDescent="0.25">
      <c r="A24" s="63" t="s">
        <v>19</v>
      </c>
      <c r="B24" s="64"/>
      <c r="C24" s="65" t="s">
        <v>20</v>
      </c>
      <c r="D24" s="67"/>
      <c r="E24" s="67"/>
      <c r="F24" s="67" t="s">
        <v>21</v>
      </c>
      <c r="G24" s="67"/>
      <c r="H24" s="64"/>
      <c r="I24" s="65" t="s">
        <v>22</v>
      </c>
      <c r="J24" s="66"/>
    </row>
    <row r="25" spans="1:12" x14ac:dyDescent="0.25">
      <c r="A25" s="75">
        <v>734161247</v>
      </c>
      <c r="B25" s="76"/>
      <c r="C25" s="79">
        <v>772696247</v>
      </c>
      <c r="D25" s="80"/>
      <c r="E25" s="81"/>
      <c r="F25" s="79">
        <f>+H29+H33</f>
        <v>460030345.62</v>
      </c>
      <c r="G25" s="80"/>
      <c r="H25" s="81"/>
      <c r="I25" s="77">
        <f>IF(F25&gt;0,F25/C25,0)</f>
        <v>0.59535729260504611</v>
      </c>
      <c r="J25" s="78"/>
    </row>
    <row r="26" spans="1:12" ht="15.75" x14ac:dyDescent="0.25">
      <c r="A26" s="44" t="s">
        <v>23</v>
      </c>
      <c r="B26" s="45"/>
      <c r="C26" s="45"/>
      <c r="D26" s="45"/>
      <c r="E26" s="45"/>
      <c r="F26" s="45"/>
      <c r="G26" s="45"/>
      <c r="H26" s="45"/>
      <c r="I26" s="45"/>
      <c r="J26" s="46"/>
    </row>
    <row r="27" spans="1:12" ht="15" customHeight="1" x14ac:dyDescent="0.25">
      <c r="A27" s="4"/>
      <c r="B27"/>
      <c r="C27" s="68" t="s">
        <v>46</v>
      </c>
      <c r="D27" s="69"/>
      <c r="E27" s="68" t="s">
        <v>58</v>
      </c>
      <c r="F27" s="69"/>
      <c r="G27" s="68" t="s">
        <v>59</v>
      </c>
      <c r="H27" s="68"/>
      <c r="I27" s="68" t="s">
        <v>24</v>
      </c>
      <c r="J27" s="70"/>
      <c r="K27" s="5"/>
    </row>
    <row r="28" spans="1:12" ht="38.25" x14ac:dyDescent="0.25">
      <c r="A28" s="6" t="s">
        <v>25</v>
      </c>
      <c r="B28" s="7" t="s">
        <v>26</v>
      </c>
      <c r="C28" s="7" t="s">
        <v>37</v>
      </c>
      <c r="D28" s="7" t="s">
        <v>38</v>
      </c>
      <c r="E28" s="7" t="s">
        <v>40</v>
      </c>
      <c r="F28" s="7" t="s">
        <v>41</v>
      </c>
      <c r="G28" s="7" t="s">
        <v>42</v>
      </c>
      <c r="H28" s="7" t="s">
        <v>43</v>
      </c>
      <c r="I28" s="7" t="s">
        <v>44</v>
      </c>
      <c r="J28" s="8" t="s">
        <v>45</v>
      </c>
      <c r="K28" s="5"/>
    </row>
    <row r="29" spans="1:12" ht="60" x14ac:dyDescent="0.25">
      <c r="A29" s="31" t="s">
        <v>60</v>
      </c>
      <c r="B29" s="32" t="s">
        <v>61</v>
      </c>
      <c r="C29" s="24">
        <v>15279</v>
      </c>
      <c r="D29" s="9">
        <v>456590309</v>
      </c>
      <c r="E29" s="9">
        <f t="shared" ref="E29" si="0">5100+732</f>
        <v>5832</v>
      </c>
      <c r="F29" s="9">
        <f t="shared" ref="F29" si="1">108340004+130970295</f>
        <v>239310299</v>
      </c>
      <c r="G29" s="10">
        <f t="shared" ref="G29" si="2">741+5181</f>
        <v>5922</v>
      </c>
      <c r="H29" s="9">
        <f t="shared" ref="H29" si="3">137020479.43+177635249.66</f>
        <v>314655729.09000003</v>
      </c>
      <c r="I29" s="11">
        <f>+Tabla13[[#This Row],[Física 
(E)]]/Tabla13[[#This Row],[Física
(C)]]</f>
        <v>1.0154320987654322</v>
      </c>
      <c r="J29" s="12">
        <f>+Tabla13[[#This Row],[Financiera 
 (F)]]/Tabla13[[#This Row],[Financiera
(D)]]</f>
        <v>1.314844076518412</v>
      </c>
      <c r="K29" s="5"/>
      <c r="L29" s="33"/>
    </row>
    <row r="30" spans="1:12" x14ac:dyDescent="0.25">
      <c r="A30" s="13"/>
      <c r="B30" s="14"/>
      <c r="C30" s="15"/>
      <c r="D30" s="16"/>
      <c r="E30" s="16"/>
      <c r="F30" s="16"/>
      <c r="G30" s="17"/>
      <c r="H30" s="16"/>
      <c r="I30" s="11"/>
      <c r="J30" s="12"/>
      <c r="K30" s="5"/>
    </row>
    <row r="31" spans="1:12" ht="15" customHeight="1" x14ac:dyDescent="0.25">
      <c r="A31" s="4"/>
      <c r="B31"/>
      <c r="C31" s="68" t="s">
        <v>46</v>
      </c>
      <c r="D31" s="69"/>
      <c r="E31" s="68" t="s">
        <v>58</v>
      </c>
      <c r="F31" s="69"/>
      <c r="G31" s="68" t="s">
        <v>59</v>
      </c>
      <c r="H31" s="68"/>
      <c r="I31" s="68" t="s">
        <v>24</v>
      </c>
      <c r="J31" s="70"/>
      <c r="K31" s="5"/>
    </row>
    <row r="32" spans="1:12" ht="38.25" x14ac:dyDescent="0.25">
      <c r="A32" s="6" t="s">
        <v>25</v>
      </c>
      <c r="B32" s="7" t="s">
        <v>26</v>
      </c>
      <c r="C32" s="7" t="s">
        <v>37</v>
      </c>
      <c r="D32" s="7" t="s">
        <v>38</v>
      </c>
      <c r="E32" s="7" t="s">
        <v>40</v>
      </c>
      <c r="F32" s="7" t="s">
        <v>41</v>
      </c>
      <c r="G32" s="7" t="s">
        <v>42</v>
      </c>
      <c r="H32" s="7" t="s">
        <v>43</v>
      </c>
      <c r="I32" s="7" t="s">
        <v>44</v>
      </c>
      <c r="J32" s="8" t="s">
        <v>45</v>
      </c>
      <c r="K32" s="5"/>
      <c r="L32" s="33"/>
    </row>
    <row r="33" spans="1:12" ht="60" x14ac:dyDescent="0.25">
      <c r="A33" s="31" t="s">
        <v>62</v>
      </c>
      <c r="B33" s="32" t="s">
        <v>63</v>
      </c>
      <c r="C33" s="24">
        <v>6254</v>
      </c>
      <c r="D33" s="9">
        <v>277570938</v>
      </c>
      <c r="E33" s="9">
        <f>2737+1547</f>
        <v>4284</v>
      </c>
      <c r="F33" s="9">
        <f>61598939+75122221</f>
        <v>136721160</v>
      </c>
      <c r="G33" s="10">
        <f>3359+1547</f>
        <v>4906</v>
      </c>
      <c r="H33" s="9">
        <f>42711672.08+102662944.45</f>
        <v>145374616.53</v>
      </c>
      <c r="I33" s="11">
        <f>+G33/E33</f>
        <v>1.1451914098972922</v>
      </c>
      <c r="J33" s="35">
        <f>+H33/F33</f>
        <v>1.063292737788357</v>
      </c>
      <c r="K33" s="5"/>
      <c r="L33" s="33"/>
    </row>
    <row r="34" spans="1:12" x14ac:dyDescent="0.25">
      <c r="A34" s="4"/>
      <c r="B34"/>
      <c r="C34" s="68"/>
      <c r="D34" s="69"/>
      <c r="E34" s="68"/>
      <c r="F34" s="69"/>
      <c r="G34" s="68"/>
      <c r="H34" s="68"/>
      <c r="I34" s="68"/>
      <c r="J34" s="70"/>
    </row>
    <row r="35" spans="1:12" ht="15.75" x14ac:dyDescent="0.25">
      <c r="A35" s="41" t="s">
        <v>27</v>
      </c>
      <c r="B35" s="42"/>
      <c r="C35" s="42"/>
      <c r="D35" s="42"/>
      <c r="E35" s="42"/>
      <c r="F35" s="42"/>
      <c r="G35" s="42"/>
      <c r="H35" s="42"/>
      <c r="I35" s="42"/>
      <c r="J35" s="43"/>
    </row>
    <row r="36" spans="1:12" ht="25.5" hidden="1" customHeight="1" x14ac:dyDescent="0.25">
      <c r="A36" s="36" t="s">
        <v>28</v>
      </c>
      <c r="B36" s="82" t="s">
        <v>60</v>
      </c>
      <c r="C36" s="82"/>
      <c r="D36" s="82"/>
      <c r="E36" s="82"/>
      <c r="F36" s="82"/>
      <c r="G36" s="82"/>
      <c r="H36" s="82"/>
      <c r="I36" s="82"/>
      <c r="J36" s="82"/>
      <c r="K36" s="5"/>
    </row>
    <row r="37" spans="1:12" ht="61.5" hidden="1" customHeight="1" x14ac:dyDescent="0.25">
      <c r="A37" s="36" t="s">
        <v>29</v>
      </c>
      <c r="B37" s="83" t="s">
        <v>64</v>
      </c>
      <c r="C37" s="83"/>
      <c r="D37" s="83"/>
      <c r="E37" s="83"/>
      <c r="F37" s="83"/>
      <c r="G37" s="83"/>
      <c r="H37" s="83"/>
      <c r="I37" s="83"/>
      <c r="J37" s="83"/>
      <c r="K37" s="5"/>
    </row>
    <row r="38" spans="1:12" ht="52.5" hidden="1" customHeight="1" x14ac:dyDescent="0.25">
      <c r="A38" s="34" t="s">
        <v>30</v>
      </c>
      <c r="B38" s="83" t="s">
        <v>67</v>
      </c>
      <c r="C38" s="83"/>
      <c r="D38" s="83"/>
      <c r="E38" s="83"/>
      <c r="F38" s="83"/>
      <c r="G38" s="83"/>
      <c r="H38" s="83"/>
      <c r="I38" s="83"/>
      <c r="J38" s="83"/>
      <c r="K38" s="5"/>
    </row>
    <row r="39" spans="1:12" ht="60" hidden="1" customHeight="1" x14ac:dyDescent="0.25">
      <c r="A39" s="34" t="s">
        <v>31</v>
      </c>
      <c r="B39" s="83" t="s">
        <v>68</v>
      </c>
      <c r="C39" s="83"/>
      <c r="D39" s="83"/>
      <c r="E39" s="83"/>
      <c r="F39" s="83"/>
      <c r="G39" s="83"/>
      <c r="H39" s="83"/>
      <c r="I39" s="83"/>
      <c r="J39" s="83"/>
      <c r="K39" s="5"/>
    </row>
    <row r="40" spans="1:12" ht="17.25" customHeight="1" x14ac:dyDescent="0.25">
      <c r="A40" s="85"/>
      <c r="B40" s="86"/>
      <c r="C40" s="86"/>
      <c r="D40" s="86"/>
      <c r="E40" s="86"/>
      <c r="F40" s="86"/>
      <c r="G40" s="86"/>
      <c r="H40" s="86"/>
      <c r="I40" s="86"/>
      <c r="J40" s="87"/>
      <c r="K40" s="5"/>
    </row>
    <row r="41" spans="1:12" ht="25.5" customHeight="1" x14ac:dyDescent="0.25">
      <c r="A41" s="36" t="s">
        <v>28</v>
      </c>
      <c r="B41" s="82" t="s">
        <v>62</v>
      </c>
      <c r="C41" s="82"/>
      <c r="D41" s="82"/>
      <c r="E41" s="82"/>
      <c r="F41" s="82"/>
      <c r="G41" s="82"/>
      <c r="H41" s="82"/>
      <c r="I41" s="82"/>
      <c r="J41" s="82"/>
      <c r="K41" s="5"/>
    </row>
    <row r="42" spans="1:12" ht="57.75" customHeight="1" x14ac:dyDescent="0.25">
      <c r="A42" s="36" t="s">
        <v>29</v>
      </c>
      <c r="B42" s="83" t="s">
        <v>65</v>
      </c>
      <c r="C42" s="83"/>
      <c r="D42" s="83"/>
      <c r="E42" s="83"/>
      <c r="F42" s="83"/>
      <c r="G42" s="83"/>
      <c r="H42" s="83"/>
      <c r="I42" s="83"/>
      <c r="J42" s="83"/>
      <c r="K42" s="5"/>
    </row>
    <row r="43" spans="1:12" ht="55.5" customHeight="1" x14ac:dyDescent="0.25">
      <c r="A43" s="36" t="s">
        <v>30</v>
      </c>
      <c r="B43" s="84" t="s">
        <v>72</v>
      </c>
      <c r="C43" s="84"/>
      <c r="D43" s="84"/>
      <c r="E43" s="84"/>
      <c r="F43" s="84"/>
      <c r="G43" s="84"/>
      <c r="H43" s="84"/>
      <c r="I43" s="84"/>
      <c r="J43" s="84"/>
      <c r="K43" s="5"/>
    </row>
    <row r="44" spans="1:12" ht="88.5" customHeight="1" x14ac:dyDescent="0.25">
      <c r="A44" s="34" t="s">
        <v>31</v>
      </c>
      <c r="B44" s="83" t="s">
        <v>73</v>
      </c>
      <c r="C44" s="83"/>
      <c r="D44" s="83"/>
      <c r="E44" s="83"/>
      <c r="F44" s="83"/>
      <c r="G44" s="83"/>
      <c r="H44" s="83"/>
      <c r="I44" s="83"/>
      <c r="J44" s="83"/>
      <c r="K44" s="5"/>
    </row>
    <row r="45" spans="1:12" ht="15.75" x14ac:dyDescent="0.25">
      <c r="A45" s="41" t="s">
        <v>32</v>
      </c>
      <c r="B45" s="42"/>
      <c r="C45" s="42"/>
      <c r="D45" s="42"/>
      <c r="E45" s="42"/>
      <c r="F45" s="42"/>
      <c r="G45" s="42"/>
      <c r="H45" s="42"/>
      <c r="I45" s="42"/>
      <c r="J45" s="43"/>
    </row>
    <row r="46" spans="1:12" ht="15.75" x14ac:dyDescent="0.25">
      <c r="A46" s="71" t="s">
        <v>33</v>
      </c>
      <c r="B46" s="72"/>
      <c r="C46" s="72"/>
      <c r="D46" s="72"/>
      <c r="E46" s="72"/>
      <c r="F46" s="72"/>
      <c r="G46" s="72"/>
      <c r="H46" s="72"/>
      <c r="I46" s="72"/>
      <c r="J46" s="73"/>
    </row>
    <row r="47" spans="1:12" ht="93.75" customHeight="1" x14ac:dyDescent="0.25">
      <c r="A47" s="88" t="s">
        <v>74</v>
      </c>
      <c r="B47" s="89"/>
      <c r="C47" s="89"/>
      <c r="D47" s="89"/>
      <c r="E47" s="89"/>
      <c r="F47" s="89"/>
      <c r="G47" s="89"/>
      <c r="H47" s="89"/>
      <c r="I47" s="89"/>
      <c r="J47" s="90"/>
    </row>
    <row r="48" spans="1:12" x14ac:dyDescent="0.25">
      <c r="A48" s="21"/>
      <c r="B48" s="21"/>
      <c r="C48" s="21"/>
      <c r="D48" s="21"/>
      <c r="E48" s="21"/>
      <c r="F48" s="21"/>
      <c r="G48" s="21"/>
      <c r="H48" s="21"/>
      <c r="I48" s="21"/>
      <c r="J48" s="21"/>
    </row>
    <row r="49" spans="1:10" x14ac:dyDescent="0.25">
      <c r="A49" s="74" t="s">
        <v>39</v>
      </c>
      <c r="B49" s="74"/>
      <c r="C49" s="74"/>
      <c r="D49" s="74"/>
      <c r="E49" s="74"/>
      <c r="F49" s="74"/>
      <c r="G49" s="74"/>
      <c r="H49" s="74"/>
      <c r="I49" s="74"/>
      <c r="J49" s="74"/>
    </row>
    <row r="50" spans="1:10" ht="121.5" customHeight="1" x14ac:dyDescent="0.25"/>
    <row r="51" spans="1:10" ht="27.75" customHeight="1" x14ac:dyDescent="0.25"/>
    <row r="52" spans="1:10" ht="30.75" customHeight="1" x14ac:dyDescent="0.25"/>
  </sheetData>
  <mergeCells count="60">
    <mergeCell ref="B41:J41"/>
    <mergeCell ref="B42:J42"/>
    <mergeCell ref="B43:J43"/>
    <mergeCell ref="B44:J44"/>
    <mergeCell ref="B36:J36"/>
    <mergeCell ref="B37:J37"/>
    <mergeCell ref="B38:J38"/>
    <mergeCell ref="B39:J39"/>
    <mergeCell ref="A40:J40"/>
    <mergeCell ref="A45:J45"/>
    <mergeCell ref="A46:J46"/>
    <mergeCell ref="A47:J47"/>
    <mergeCell ref="A49:J49"/>
    <mergeCell ref="B9:J9"/>
    <mergeCell ref="B10:J10"/>
    <mergeCell ref="B21:J21"/>
    <mergeCell ref="A35:J35"/>
    <mergeCell ref="A25:B25"/>
    <mergeCell ref="I25:J25"/>
    <mergeCell ref="A26:J26"/>
    <mergeCell ref="C34:D34"/>
    <mergeCell ref="G34:H34"/>
    <mergeCell ref="I34:J34"/>
    <mergeCell ref="C25:E25"/>
    <mergeCell ref="F25:H25"/>
    <mergeCell ref="E34:F34"/>
    <mergeCell ref="C27:D27"/>
    <mergeCell ref="E27:F27"/>
    <mergeCell ref="G27:H27"/>
    <mergeCell ref="I27:J27"/>
    <mergeCell ref="C31:D31"/>
    <mergeCell ref="E31:F31"/>
    <mergeCell ref="G31:H31"/>
    <mergeCell ref="I31:J31"/>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0 H32:H33" xr:uid="{00000000-0002-0000-0000-000000000000}"/>
    <dataValidation allowBlank="1" showInputMessage="1" showErrorMessage="1" prompt="Meta alcanzada en el trimestre" sqref="G28:G30 G32:G33" xr:uid="{00000000-0002-0000-0000-000001000000}"/>
    <dataValidation allowBlank="1" showInputMessage="1" showErrorMessage="1" prompt="Monto presupuestado para el producto" sqref="D28:D30 F28:F29 E29 E30:F30 D32:D33 E33:F33 F32" xr:uid="{00000000-0002-0000-0000-000002000000}"/>
    <dataValidation allowBlank="1" showInputMessage="1" showErrorMessage="1" prompt="Meta anual del indicador" sqref="E28 C28:C30 E32 C32:C33" xr:uid="{00000000-0002-0000-0000-000003000000}"/>
    <dataValidation allowBlank="1" showInputMessage="1" showErrorMessage="1" prompt="Nombre del indicador" sqref="B28:B30 B32:B33" xr:uid="{00000000-0002-0000-0000-000004000000}"/>
    <dataValidation allowBlank="1" showInputMessage="1" showErrorMessage="1" prompt="Nombre de cada producto" sqref="A28:A30 A32:A33"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7:J48" xr:uid="{00000000-0002-0000-0000-000008000000}"/>
    <dataValidation allowBlank="1" showInputMessage="1" showErrorMessage="1" prompt="De existir desvío, explicar razones." sqref="B44:J44 B39:J39" xr:uid="{00000000-0002-0000-0000-000009000000}"/>
    <dataValidation allowBlank="1" showInputMessage="1" showErrorMessage="1" prompt="1. Describir lo plasmado en el presupuesto_x000a_2. Describir lo alcanzado en términos financieros y de producción " sqref="B38:J38 B43:J43" xr:uid="{00000000-0002-0000-0000-00000A000000}"/>
    <dataValidation allowBlank="1" showInputMessage="1" showErrorMessage="1" prompt="¿En qué consiste el producto? su objetivo" sqref="B37:J37 B42:J42" xr:uid="{00000000-0002-0000-0000-00000B000000}"/>
    <dataValidation allowBlank="1" showInputMessage="1" showErrorMessage="1" prompt="Nombre del producto" sqref="B36:J36 B41:J41"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42" right="0.26" top="0.48" bottom="0.74803149606299202" header="0.41" footer="0.31496062992126"/>
  <pageSetup scale="70" orientation="portrait" r:id="rId1"/>
  <ignoredErrors>
    <ignoredError sqref="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Martinez</cp:lastModifiedBy>
  <cp:lastPrinted>2024-01-15T20:17:23Z</cp:lastPrinted>
  <dcterms:created xsi:type="dcterms:W3CDTF">2021-03-22T15:50:10Z</dcterms:created>
  <dcterms:modified xsi:type="dcterms:W3CDTF">2024-01-15T20:17:31Z</dcterms:modified>
</cp:coreProperties>
</file>