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mmartinez\Documents\VICERRECTORIA PLANIFICACION ITLA\Presupuesto Gral\Presupuesto 2024\"/>
    </mc:Choice>
  </mc:AlternateContent>
  <xr:revisionPtr revIDLastSave="0" documentId="13_ncr:1_{FD27FB20-C7DF-4105-9F82-00AE2F20336D}"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Print_Area" localSheetId="0">Hoja1!$A$1:$J$50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3" i="1" l="1"/>
  <c r="G33" i="1"/>
  <c r="F33" i="1"/>
  <c r="E33" i="1"/>
  <c r="H29" i="1"/>
  <c r="G29" i="1"/>
  <c r="F29" i="1"/>
  <c r="E29" i="1"/>
  <c r="I29" i="1" l="1"/>
  <c r="I33" i="1" l="1"/>
  <c r="J33" i="1"/>
  <c r="J29" i="1" l="1"/>
  <c r="I25" i="1"/>
</calcChain>
</file>

<file path=xl/sharedStrings.xml><?xml version="1.0" encoding="utf-8"?>
<sst xmlns="http://schemas.openxmlformats.org/spreadsheetml/2006/main" count="95" uniqueCount="75">
  <si>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</si>
  <si>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</si>
  <si>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</si>
  <si>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</si>
  <si>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</si>
  <si>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</si>
  <si>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</si>
  <si>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</si>
  <si>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</si>
  <si>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</si>
  <si>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</si>
  <si>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</si>
  <si>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</si>
  <si>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</si>
  <si>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</si>
  <si>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</si>
  <si>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</si>
  <si>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</si>
  <si>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</si>
  <si>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</si>
  <si>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</si>
  <si>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</si>
  <si>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</si>
  <si>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</si>
  <si>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</si>
  <si>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</si>
  <si>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</si>
  <si>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</si>
  <si>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</si>
  <si>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</si>
  <si>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</si>
  <si>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</si>
  <si>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</si>
  <si>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</si>
  <si>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</si>
  <si>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</si>
  <si>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</si>
  <si>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</si>
  <si>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</si>
  <si>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</si>
  <si>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</si>
  <si>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</si>
  <si>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</si>
  <si>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</si>
  <si>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</si>
  <si>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</si>
  <si>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</si>
  <si>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semestral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</si>
  <si>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</si>
  <si>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</si>
  <si>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</si>
  <si>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</si>
  <si>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</si>
  <si>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</si>
  <si>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</si>
  <si>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</si>
  <si>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</si>
  <si>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Programación Semestral</t>
  </si>
  <si>
    <t>Ejecución Semestral</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</si>
  <si>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</si>
  <si>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</si>
  <si>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</si>
  <si>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</si>
  <si>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</si>
  <si>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</si>
  <si>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</si>
  <si>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DESARROLLO PRODUCTIVO</t>
  </si>
  <si>
    <t>Competitividad e innovavión en un ambiente favorable a la cooperación y la responsabilidad social</t>
  </si>
  <si>
    <t>Consolidar un sistema de educación superior de calidad, que responda a las necesidades del desarrollo de la Nación</t>
  </si>
  <si>
    <t>Incrementada la proporción de jóvenes matriculados en educación técnica superior en sus regiones/ comunidades de origen en el 9,802 en el 2019 a 18,416 en el 2024
Mejoradas las competencias de los estudiantes en el manejo de las TIC de 6,417 en el 2019 a 12,200 en el 2024</t>
  </si>
  <si>
    <t>Para obtener una mejora en la ejecución de los recursos financieros será necesario identificar en conjunto con DIGEPRES, de que forma la asignación del techo la cuota para comprometer este lo mas cercana a la programación del devengado para el producto 6788. Realizar los ajustes necesarios en la programación física con la puesta en marcha de las nuevas extensiones.
En relación al producto 6787, proyectamos un incremento en la matricula del técnico superior debido a la alta demanda de las carreras de Desarrollo de Software, Multimedia y Seguridad Informática que hemos presentando durante los ultimos 2 procesos de admisión.</t>
  </si>
  <si>
    <t xml:space="preserve">De la meta propuesta para el  Semestre Julio - Septiembre fue de 6,727 matriculados, de  lo cual se logro en un 98.97% de lo programado. Lo anterior se logró con un monto presupuestario de RD$ 467,510,918.92 de los RD$ 364,900,000.00 programados, lo que representa un 128.12% de los recursos financieros asignados. </t>
  </si>
  <si>
    <t>Para este producto se logro la meta física programada en un 98.97% .En relación a la ejecución financiera la misma fue lograda en un 128.12% esto se debió a la ejecución del proyecto de prótesis ejecutado con los recursos asignados por la fuente de financiamiento 104. Así mismo varios gastos operativos que se ejecutaban por el fondo 20, se trasladaron al fondo 10 debió al incremento de los gastos operativos  de varios servicios básicos como fue el caso del servicio de internet y energía eléctrica.</t>
  </si>
  <si>
    <t xml:space="preserve">De la meta propuesta para el Semestre Enero - Junio  fue de 8,970 egresados de educación continua, de  lo cual se logro en un 145.50%  de lo programado. Lo anterior se logró con un monto presupuestario de RD$ 132,826,233.30 de los RD$ 157,165,707.00 programados, lo que representa un 84.51% de los recursos financieros asignados. </t>
  </si>
  <si>
    <t>Para este producto se logro de la producción física programa en un 145.5% debido al incremento de matriculados con la modalidad de becas en todas las capacitaciones de Educación Continua. En relación a la ejecución financiera la misma fue lograda en un 84.51%, de los procesos ejecutados el 10% no pudieron ser concluidos en su totalidad durante el 2024 ya que no alcanzaron la etapa del libramiento. Así mismo se debió realizar un ajuste en las metas para la ejecución tanto fisica como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</si>
</sst>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
      <b/>
      <sz val="11"/>
      <color rgb="FFFF0000"/>
      <name val="Calibri"/>
      <family val="2"/>
      <scheme val="minor"/>
    </font>
    <font>
      <b/>
      <sz val="11"/>
      <name val="Calibri"/>
      <family val="2"/>
      <scheme val="minor"/>
    </font>
    <font>
      <i/>
      <sz val="11"/>
      <name val="Calibri"/>
      <family val="2"/>
      <scheme val="minor"/>
    </font>
    <font>
      <sz val="9"/>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65" fontId="15" fillId="0" borderId="26" xfId="0" applyNumberFormat="1" applyFont="1" applyBorder="1" applyAlignment="1" applyProtection="1">
      <alignment horizontal="center" vertical="center" wrapText="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22" fillId="0" borderId="26" xfId="0" applyNumberFormat="1" applyFont="1" applyBorder="1" applyAlignment="1" applyProtection="1">
      <alignment horizontal="center" vertical="center" wrapText="1" readingOrder="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9" fillId="0" borderId="20" xfId="0" applyFont="1" applyBorder="1" applyAlignment="1">
      <alignment vertical="center"/>
    </xf>
    <xf numFmtId="0" fontId="2" fillId="0" borderId="20" xfId="0" applyFont="1" applyBorder="1"/>
    <xf numFmtId="0" fontId="15" fillId="0" borderId="22"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4" fontId="0" fillId="0" borderId="0" xfId="0" applyNumberFormat="1"/>
    <xf numFmtId="0" fontId="2" fillId="0" borderId="20" xfId="0" applyFont="1" applyBorder="1" applyAlignment="1" applyProtection="1">
      <alignment vertical="center" wrapText="1"/>
      <protection locked="0"/>
    </xf>
    <xf numFmtId="167" fontId="15" fillId="7" borderId="27" xfId="0" applyNumberFormat="1" applyFont="1" applyFill="1" applyBorder="1" applyAlignment="1" applyProtection="1">
      <alignment horizontal="center" vertical="center" wrapText="1" readingOrder="1"/>
      <protection locked="0"/>
    </xf>
    <xf numFmtId="0" fontId="24" fillId="0" borderId="20" xfId="0" applyFont="1" applyBorder="1" applyAlignment="1" applyProtection="1">
      <alignment vertical="center" wrapText="1"/>
      <protection locked="0"/>
    </xf>
    <xf numFmtId="4" fontId="26" fillId="0" borderId="37" xfId="0" applyNumberFormat="1" applyFont="1" applyBorder="1" applyAlignment="1">
      <alignment horizontal="center" vertical="center" wrapText="1" readingOrder="1"/>
    </xf>
    <xf numFmtId="0" fontId="25" fillId="0" borderId="20" xfId="0" applyFont="1" applyBorder="1" applyAlignment="1" applyProtection="1">
      <alignment horizontal="left" vertical="center" wrapText="1"/>
      <protection locked="0"/>
    </xf>
    <xf numFmtId="0" fontId="25" fillId="0" borderId="20" xfId="0" applyFont="1" applyBorder="1" applyAlignment="1" applyProtection="1">
      <alignment horizontal="justify" vertical="center" wrapText="1"/>
      <protection locked="0"/>
    </xf>
    <xf numFmtId="0" fontId="20" fillId="0" borderId="20" xfId="0" applyFont="1" applyBorder="1" applyAlignment="1" applyProtection="1">
      <alignment horizontal="justify" vertical="center" wrapText="1"/>
      <protection locked="0"/>
    </xf>
    <xf numFmtId="0" fontId="23" fillId="0" borderId="17"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0" fillId="0" borderId="33" xfId="0" applyBorder="1" applyAlignment="1" applyProtection="1">
      <alignment horizontal="justify" vertical="center" wrapText="1"/>
      <protection locked="0"/>
    </xf>
    <xf numFmtId="0" fontId="0" fillId="0" borderId="34" xfId="0" applyBorder="1" applyAlignment="1" applyProtection="1">
      <alignment horizontal="justify" vertical="center" wrapText="1"/>
      <protection locked="0"/>
    </xf>
    <xf numFmtId="0" fontId="0" fillId="0" borderId="35" xfId="0" applyBorder="1" applyAlignment="1" applyProtection="1">
      <alignment horizontal="justify" vertical="center" wrapText="1"/>
      <protection locked="0"/>
    </xf>
    <xf numFmtId="0" fontId="17" fillId="0" borderId="0" xfId="0" applyFont="1" applyAlignment="1">
      <alignment horizontal="left" vertical="center" wrapText="1"/>
    </xf>
    <xf numFmtId="49" fontId="19" fillId="0" borderId="20" xfId="0" quotePrefix="1" applyNumberFormat="1"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6" borderId="20" xfId="0" applyFill="1" applyBorder="1" applyAlignment="1">
      <alignment horizontal="center"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3">
      <calculatedColumnFormula>6195+602</calculatedColumnFormula>
    </tableColumn>
    <tableColumn id="10" xr3:uid="{00000000-0010-0000-0000-00000A000000}" name="Financiera_x000a_(D)" dataDxfId="2">
      <calculatedColumnFormula>160800000+204100000</calculatedColumnFormula>
    </tableColumn>
    <tableColumn id="5" xr3:uid="{00000000-0010-0000-0000-000005000000}" name="Física _x000a_(E)" dataDxfId="1">
      <calculatedColumnFormula>6119+608</calculatedColumnFormula>
    </tableColumn>
    <tableColumn id="6" xr3:uid="{00000000-0010-0000-0000-000006000000}" name="Financiera _x000a_ (F)" dataDxfId="0">
      <calculatedColumnFormula>187539225.31+279971693.61</calculatedColumnFormula>
    </tableColumn>
    <tableColumn id="7" xr3:uid="{00000000-0010-0000-0000-000007000000}" name="Física _x000a_(%)_x000a_ G=E/C" dataDxfId="5">
      <calculatedColumnFormula>+Tabla13[[#This Row],[Física 
(E)]]/Tabla13[[#This Row],[Física
(C)]]</calculatedColumnFormula>
    </tableColumn>
    <tableColumn id="8" xr3:uid="{00000000-0010-0000-0000-000008000000}" name="Financiero _x000a_(%) _x000a_H=F/D" dataDxfId="4">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topLeftCell="A43" zoomScaleNormal="100" zoomScaleSheetLayoutView="100" workbookViewId="0">
      <selection activeCell="E50" sqref="E50"/>
    </sheetView>
  </sheetViews>
  <sheetFormatPr baseColWidth="10" defaultColWidth="11.42578125" defaultRowHeight="15" x14ac:dyDescent="0.25"/>
  <cols>
    <col min="1" max="1" width="23" style="5" customWidth="1"/>
    <col min="2" max="10" width="12.7109375" style="5" customWidth="1"/>
  </cols>
  <sheetData>
    <row r="1" spans="1:10" ht="21.75" thickBot="1" x14ac:dyDescent="0.3">
      <c r="A1" s="18"/>
      <c r="B1" s="78" t="s">
        <v>47</v>
      </c>
      <c r="C1" s="79"/>
      <c r="D1" s="79"/>
      <c r="E1" s="79"/>
      <c r="F1" s="79"/>
      <c r="G1" s="79"/>
      <c r="H1" s="79"/>
      <c r="I1" s="79"/>
      <c r="J1" s="80"/>
    </row>
    <row r="2" spans="1:10" ht="21.75" thickBot="1" x14ac:dyDescent="0.3">
      <c r="A2" s="19"/>
      <c r="B2" s="81" t="s">
        <v>0</v>
      </c>
      <c r="C2" s="82"/>
      <c r="D2" s="81" t="s">
        <v>1</v>
      </c>
      <c r="E2" s="82"/>
      <c r="F2" s="82"/>
      <c r="G2" s="82"/>
      <c r="H2" s="83"/>
      <c r="I2" s="1" t="s">
        <v>2</v>
      </c>
      <c r="J2" s="2" t="s">
        <v>3</v>
      </c>
    </row>
    <row r="3" spans="1:10" ht="21.75" thickBot="1" x14ac:dyDescent="0.3">
      <c r="A3" s="20"/>
      <c r="B3" s="84" t="s">
        <v>4</v>
      </c>
      <c r="C3" s="85"/>
      <c r="D3" s="84"/>
      <c r="E3" s="85"/>
      <c r="F3" s="85"/>
      <c r="G3" s="85"/>
      <c r="H3" s="86"/>
      <c r="I3" s="22"/>
      <c r="J3" s="23"/>
    </row>
    <row r="4" spans="1:10" x14ac:dyDescent="0.25">
      <c r="A4" s="87"/>
      <c r="B4" s="88"/>
      <c r="C4" s="88"/>
      <c r="D4" s="89"/>
      <c r="E4" s="89"/>
      <c r="F4" s="89"/>
      <c r="G4" s="89"/>
      <c r="H4" s="89"/>
      <c r="I4" s="88"/>
      <c r="J4" s="90"/>
    </row>
    <row r="5" spans="1:10" ht="3" customHeight="1" x14ac:dyDescent="0.25">
      <c r="A5" s="75"/>
      <c r="B5" s="76"/>
      <c r="C5" s="76"/>
      <c r="D5" s="76"/>
      <c r="E5" s="76"/>
      <c r="F5" s="76"/>
      <c r="G5" s="76"/>
      <c r="H5" s="76"/>
      <c r="I5" s="76"/>
      <c r="J5" s="77"/>
    </row>
    <row r="6" spans="1:10" ht="15.75" x14ac:dyDescent="0.25">
      <c r="A6" s="44" t="s">
        <v>65</v>
      </c>
      <c r="B6" s="45"/>
      <c r="C6" s="45"/>
      <c r="D6" s="45"/>
      <c r="E6" s="45"/>
      <c r="F6" s="45"/>
      <c r="G6" s="45"/>
      <c r="H6" s="45"/>
      <c r="I6" s="45"/>
      <c r="J6" s="46"/>
    </row>
    <row r="7" spans="1:10" ht="15.75" x14ac:dyDescent="0.25">
      <c r="A7" s="60" t="s">
        <v>5</v>
      </c>
      <c r="B7" s="61"/>
      <c r="C7" s="61"/>
      <c r="D7" s="61"/>
      <c r="E7" s="61"/>
      <c r="F7" s="61"/>
      <c r="G7" s="61"/>
      <c r="H7" s="61"/>
      <c r="I7" s="61"/>
      <c r="J7" s="62"/>
    </row>
    <row r="8" spans="1:10" ht="15" customHeight="1" x14ac:dyDescent="0.25">
      <c r="A8" s="29" t="s">
        <v>6</v>
      </c>
      <c r="B8" s="54" t="s">
        <v>48</v>
      </c>
      <c r="C8" s="54"/>
      <c r="D8" s="54"/>
      <c r="E8" s="54"/>
      <c r="F8" s="54"/>
      <c r="G8" s="54"/>
      <c r="H8" s="54"/>
      <c r="I8" s="54"/>
      <c r="J8" s="54"/>
    </row>
    <row r="9" spans="1:10" ht="15" customHeight="1" x14ac:dyDescent="0.25">
      <c r="A9" s="30" t="s">
        <v>34</v>
      </c>
      <c r="B9" s="54" t="s">
        <v>49</v>
      </c>
      <c r="C9" s="54"/>
      <c r="D9" s="54"/>
      <c r="E9" s="54"/>
      <c r="F9" s="54"/>
      <c r="G9" s="54"/>
      <c r="H9" s="54"/>
      <c r="I9" s="54"/>
      <c r="J9" s="54"/>
    </row>
    <row r="10" spans="1:10" ht="15" customHeight="1" x14ac:dyDescent="0.25">
      <c r="A10" s="30" t="s">
        <v>35</v>
      </c>
      <c r="B10" s="54" t="s">
        <v>50</v>
      </c>
      <c r="C10" s="54"/>
      <c r="D10" s="54"/>
      <c r="E10" s="54"/>
      <c r="F10" s="54"/>
      <c r="G10" s="54"/>
      <c r="H10" s="54"/>
      <c r="I10" s="54"/>
      <c r="J10" s="54"/>
    </row>
    <row r="11" spans="1:10" ht="39" customHeight="1" x14ac:dyDescent="0.25">
      <c r="A11" s="28" t="s">
        <v>7</v>
      </c>
      <c r="B11" s="55" t="s">
        <v>51</v>
      </c>
      <c r="C11" s="55"/>
      <c r="D11" s="55"/>
      <c r="E11" s="55"/>
      <c r="F11" s="55"/>
      <c r="G11" s="55"/>
      <c r="H11" s="55"/>
      <c r="I11" s="55"/>
      <c r="J11" s="55"/>
    </row>
    <row r="12" spans="1:10" ht="48.75" customHeight="1" x14ac:dyDescent="0.25">
      <c r="A12" s="28" t="s">
        <v>8</v>
      </c>
      <c r="B12" s="55" t="s">
        <v>52</v>
      </c>
      <c r="C12" s="55"/>
      <c r="D12" s="55"/>
      <c r="E12" s="55"/>
      <c r="F12" s="55"/>
      <c r="G12" s="55"/>
      <c r="H12" s="55"/>
      <c r="I12" s="55"/>
      <c r="J12" s="55"/>
    </row>
    <row r="13" spans="1:10" ht="15.75" x14ac:dyDescent="0.25">
      <c r="A13" s="44" t="s">
        <v>9</v>
      </c>
      <c r="B13" s="45"/>
      <c r="C13" s="45"/>
      <c r="D13" s="45"/>
      <c r="E13" s="45"/>
      <c r="F13" s="45"/>
      <c r="G13" s="45"/>
      <c r="H13" s="45"/>
      <c r="I13" s="45"/>
      <c r="J13" s="46"/>
    </row>
    <row r="14" spans="1:10" ht="27.75" customHeight="1" x14ac:dyDescent="0.25">
      <c r="A14" s="3" t="s">
        <v>10</v>
      </c>
      <c r="B14" s="25">
        <v>3</v>
      </c>
      <c r="C14" s="91" t="s">
        <v>66</v>
      </c>
      <c r="D14" s="91"/>
      <c r="E14" s="91"/>
      <c r="F14" s="91"/>
      <c r="G14" s="91"/>
      <c r="H14" s="91"/>
      <c r="I14" s="91"/>
      <c r="J14" s="91"/>
    </row>
    <row r="15" spans="1:10" ht="26.25" customHeight="1" x14ac:dyDescent="0.25">
      <c r="A15" s="3" t="s">
        <v>11</v>
      </c>
      <c r="B15" s="26">
        <v>3.3</v>
      </c>
      <c r="C15" s="74" t="s">
        <v>67</v>
      </c>
      <c r="D15" s="74"/>
      <c r="E15" s="74"/>
      <c r="F15" s="74"/>
      <c r="G15" s="74"/>
      <c r="H15" s="74"/>
      <c r="I15" s="74"/>
      <c r="J15" s="74"/>
    </row>
    <row r="16" spans="1:10" ht="36.75" customHeight="1" x14ac:dyDescent="0.25">
      <c r="A16" s="3" t="s">
        <v>12</v>
      </c>
      <c r="B16" s="27" t="s">
        <v>53</v>
      </c>
      <c r="C16" s="74" t="s">
        <v>68</v>
      </c>
      <c r="D16" s="74"/>
      <c r="E16" s="74"/>
      <c r="F16" s="74"/>
      <c r="G16" s="74"/>
      <c r="H16" s="74"/>
      <c r="I16" s="74"/>
      <c r="J16" s="74"/>
    </row>
    <row r="17" spans="1:12" ht="15.75" x14ac:dyDescent="0.25">
      <c r="A17" s="44" t="s">
        <v>13</v>
      </c>
      <c r="B17" s="45"/>
      <c r="C17" s="45"/>
      <c r="D17" s="45"/>
      <c r="E17" s="45"/>
      <c r="F17" s="45"/>
      <c r="G17" s="45"/>
      <c r="H17" s="45"/>
      <c r="I17" s="45"/>
      <c r="J17" s="46"/>
    </row>
    <row r="18" spans="1:12" ht="29.25" customHeight="1" x14ac:dyDescent="0.25">
      <c r="A18" s="29" t="s">
        <v>14</v>
      </c>
      <c r="B18" s="55" t="s">
        <v>54</v>
      </c>
      <c r="C18" s="55"/>
      <c r="D18" s="55"/>
      <c r="E18" s="55"/>
      <c r="F18" s="55"/>
      <c r="G18" s="55"/>
      <c r="H18" s="55"/>
      <c r="I18" s="55"/>
      <c r="J18" s="55"/>
    </row>
    <row r="19" spans="1:12" ht="42.75" customHeight="1" x14ac:dyDescent="0.25">
      <c r="A19" s="28" t="s">
        <v>15</v>
      </c>
      <c r="B19" s="55" t="s">
        <v>55</v>
      </c>
      <c r="C19" s="55"/>
      <c r="D19" s="55"/>
      <c r="E19" s="55"/>
      <c r="F19" s="55"/>
      <c r="G19" s="55"/>
      <c r="H19" s="55"/>
      <c r="I19" s="55"/>
      <c r="J19" s="55"/>
    </row>
    <row r="20" spans="1:12" ht="34.5" customHeight="1" x14ac:dyDescent="0.25">
      <c r="A20" s="28" t="s">
        <v>16</v>
      </c>
      <c r="B20" s="55" t="s">
        <v>56</v>
      </c>
      <c r="C20" s="55"/>
      <c r="D20" s="55"/>
      <c r="E20" s="55"/>
      <c r="F20" s="55"/>
      <c r="G20" s="55"/>
      <c r="H20" s="55"/>
      <c r="I20" s="55"/>
      <c r="J20" s="55"/>
    </row>
    <row r="21" spans="1:12" ht="79.5" customHeight="1" x14ac:dyDescent="0.25">
      <c r="A21" s="28" t="s">
        <v>36</v>
      </c>
      <c r="B21" s="55" t="s">
        <v>69</v>
      </c>
      <c r="C21" s="55"/>
      <c r="D21" s="55"/>
      <c r="E21" s="55"/>
      <c r="F21" s="55"/>
      <c r="G21" s="55"/>
      <c r="H21" s="55"/>
      <c r="I21" s="55"/>
      <c r="J21" s="55"/>
    </row>
    <row r="22" spans="1:12" ht="15.75" x14ac:dyDescent="0.25">
      <c r="A22" s="44" t="s">
        <v>17</v>
      </c>
      <c r="B22" s="45"/>
      <c r="C22" s="45"/>
      <c r="D22" s="45"/>
      <c r="E22" s="45"/>
      <c r="F22" s="45"/>
      <c r="G22" s="45"/>
      <c r="H22" s="45"/>
      <c r="I22" s="45"/>
      <c r="J22" s="46"/>
    </row>
    <row r="23" spans="1:12" ht="15.75" x14ac:dyDescent="0.25">
      <c r="A23" s="60" t="s">
        <v>18</v>
      </c>
      <c r="B23" s="61"/>
      <c r="C23" s="61"/>
      <c r="D23" s="61"/>
      <c r="E23" s="61"/>
      <c r="F23" s="61"/>
      <c r="G23" s="61"/>
      <c r="H23" s="61"/>
      <c r="I23" s="61"/>
      <c r="J23" s="62"/>
    </row>
    <row r="24" spans="1:12" ht="15" customHeight="1" x14ac:dyDescent="0.25">
      <c r="A24" s="69" t="s">
        <v>19</v>
      </c>
      <c r="B24" s="70"/>
      <c r="C24" s="71" t="s">
        <v>20</v>
      </c>
      <c r="D24" s="73"/>
      <c r="E24" s="73"/>
      <c r="F24" s="73" t="s">
        <v>21</v>
      </c>
      <c r="G24" s="73"/>
      <c r="H24" s="70"/>
      <c r="I24" s="71" t="s">
        <v>22</v>
      </c>
      <c r="J24" s="72"/>
    </row>
    <row r="25" spans="1:12" x14ac:dyDescent="0.25">
      <c r="A25" s="56">
        <v>1084688136</v>
      </c>
      <c r="B25" s="57"/>
      <c r="C25" s="66">
        <v>1151008136</v>
      </c>
      <c r="D25" s="67"/>
      <c r="E25" s="68"/>
      <c r="F25" s="66">
        <v>1029018019.55</v>
      </c>
      <c r="G25" s="67"/>
      <c r="H25" s="68"/>
      <c r="I25" s="58">
        <f>IF(F25&gt;0,F25/C25,0)</f>
        <v>0.89401454895536892</v>
      </c>
      <c r="J25" s="59"/>
    </row>
    <row r="26" spans="1:12" ht="15.75" x14ac:dyDescent="0.25">
      <c r="A26" s="60" t="s">
        <v>23</v>
      </c>
      <c r="B26" s="61"/>
      <c r="C26" s="61"/>
      <c r="D26" s="61"/>
      <c r="E26" s="61"/>
      <c r="F26" s="61"/>
      <c r="G26" s="61"/>
      <c r="H26" s="61"/>
      <c r="I26" s="61"/>
      <c r="J26" s="62"/>
    </row>
    <row r="27" spans="1:12" ht="15" customHeight="1" x14ac:dyDescent="0.25">
      <c r="A27" s="4"/>
      <c r="B27"/>
      <c r="C27" s="63" t="s">
        <v>46</v>
      </c>
      <c r="D27" s="64"/>
      <c r="E27" s="63" t="s">
        <v>57</v>
      </c>
      <c r="F27" s="64"/>
      <c r="G27" s="63" t="s">
        <v>58</v>
      </c>
      <c r="H27" s="63"/>
      <c r="I27" s="63" t="s">
        <v>24</v>
      </c>
      <c r="J27" s="65"/>
      <c r="K27" s="5"/>
    </row>
    <row r="28" spans="1:12" ht="38.25" x14ac:dyDescent="0.25">
      <c r="A28" s="6" t="s">
        <v>25</v>
      </c>
      <c r="B28" s="7" t="s">
        <v>26</v>
      </c>
      <c r="C28" s="7" t="s">
        <v>37</v>
      </c>
      <c r="D28" s="7" t="s">
        <v>38</v>
      </c>
      <c r="E28" s="7" t="s">
        <v>40</v>
      </c>
      <c r="F28" s="7" t="s">
        <v>41</v>
      </c>
      <c r="G28" s="7" t="s">
        <v>42</v>
      </c>
      <c r="H28" s="7" t="s">
        <v>43</v>
      </c>
      <c r="I28" s="7" t="s">
        <v>44</v>
      </c>
      <c r="J28" s="8" t="s">
        <v>45</v>
      </c>
      <c r="K28" s="5"/>
    </row>
    <row r="29" spans="1:12" ht="60" x14ac:dyDescent="0.25">
      <c r="A29" s="31" t="s">
        <v>59</v>
      </c>
      <c r="B29" s="32" t="s">
        <v>60</v>
      </c>
      <c r="C29" s="24">
        <v>18416</v>
      </c>
      <c r="D29" s="37">
        <v>844025309</v>
      </c>
      <c r="E29" s="9">
        <f t="shared" ref="E29:E30" si="0">6195+602</f>
        <v>6797</v>
      </c>
      <c r="F29" s="9">
        <f t="shared" ref="F29:F30" si="1">160800000+204100000</f>
        <v>364900000</v>
      </c>
      <c r="G29" s="10">
        <f t="shared" ref="G29:G30" si="2">6119+608</f>
        <v>6727</v>
      </c>
      <c r="H29" s="9">
        <f t="shared" ref="H29:H30" si="3">187539225.31+279971693.61</f>
        <v>467510918.92000002</v>
      </c>
      <c r="I29" s="11">
        <f>+Tabla13[[#This Row],[Física 
(E)]]/Tabla13[[#This Row],[Física
(C)]]</f>
        <v>0.98970133882595268</v>
      </c>
      <c r="J29" s="12">
        <f>+Tabla13[[#This Row],[Financiera 
 (F)]]/Tabla13[[#This Row],[Financiera
(D)]]</f>
        <v>1.2812028471362018</v>
      </c>
      <c r="K29" s="5"/>
      <c r="L29" s="33"/>
    </row>
    <row r="30" spans="1:12" x14ac:dyDescent="0.25">
      <c r="A30" s="13"/>
      <c r="B30" s="14"/>
      <c r="C30" s="15"/>
      <c r="D30" s="16"/>
      <c r="E30" s="16"/>
      <c r="F30" s="16"/>
      <c r="G30" s="17"/>
      <c r="H30" s="16"/>
      <c r="I30" s="11"/>
      <c r="J30" s="12"/>
      <c r="K30" s="5"/>
    </row>
    <row r="31" spans="1:12" ht="15" customHeight="1" x14ac:dyDescent="0.25">
      <c r="A31" s="4"/>
      <c r="B31"/>
      <c r="C31" s="63" t="s">
        <v>46</v>
      </c>
      <c r="D31" s="64"/>
      <c r="E31" s="63" t="s">
        <v>57</v>
      </c>
      <c r="F31" s="64"/>
      <c r="G31" s="63" t="s">
        <v>58</v>
      </c>
      <c r="H31" s="63"/>
      <c r="I31" s="63" t="s">
        <v>24</v>
      </c>
      <c r="J31" s="65"/>
      <c r="K31" s="5"/>
    </row>
    <row r="32" spans="1:12" ht="38.25" x14ac:dyDescent="0.25">
      <c r="A32" s="6" t="s">
        <v>25</v>
      </c>
      <c r="B32" s="7" t="s">
        <v>26</v>
      </c>
      <c r="C32" s="7" t="s">
        <v>37</v>
      </c>
      <c r="D32" s="7" t="s">
        <v>38</v>
      </c>
      <c r="E32" s="7" t="s">
        <v>40</v>
      </c>
      <c r="F32" s="7" t="s">
        <v>41</v>
      </c>
      <c r="G32" s="7" t="s">
        <v>42</v>
      </c>
      <c r="H32" s="7" t="s">
        <v>43</v>
      </c>
      <c r="I32" s="7" t="s">
        <v>44</v>
      </c>
      <c r="J32" s="8" t="s">
        <v>45</v>
      </c>
      <c r="K32" s="5"/>
      <c r="L32" s="33"/>
    </row>
    <row r="33" spans="1:12" ht="60" x14ac:dyDescent="0.25">
      <c r="A33" s="31" t="s">
        <v>61</v>
      </c>
      <c r="B33" s="32" t="s">
        <v>62</v>
      </c>
      <c r="C33" s="24">
        <v>12200</v>
      </c>
      <c r="D33" s="37">
        <v>240662827</v>
      </c>
      <c r="E33" s="9">
        <f>3465+2700</f>
        <v>6165</v>
      </c>
      <c r="F33" s="9">
        <f>57165707+100000000</f>
        <v>157165707</v>
      </c>
      <c r="G33" s="10">
        <f>4472+4498</f>
        <v>8970</v>
      </c>
      <c r="H33" s="9">
        <f>61700155.54+71126077.76</f>
        <v>132826233.30000001</v>
      </c>
      <c r="I33" s="11">
        <f>+G33/E33</f>
        <v>1.4549878345498783</v>
      </c>
      <c r="J33" s="35">
        <f>+H33/F33</f>
        <v>0.84513495873498667</v>
      </c>
      <c r="K33" s="5"/>
      <c r="L33" s="33"/>
    </row>
    <row r="34" spans="1:12" x14ac:dyDescent="0.25">
      <c r="A34" s="4"/>
      <c r="B34"/>
      <c r="C34" s="63"/>
      <c r="D34" s="64"/>
      <c r="E34" s="63"/>
      <c r="F34" s="64"/>
      <c r="G34" s="63"/>
      <c r="H34" s="63"/>
      <c r="I34" s="63"/>
      <c r="J34" s="65"/>
    </row>
    <row r="35" spans="1:12" ht="15.75" x14ac:dyDescent="0.25">
      <c r="A35" s="44" t="s">
        <v>27</v>
      </c>
      <c r="B35" s="45"/>
      <c r="C35" s="45"/>
      <c r="D35" s="45"/>
      <c r="E35" s="45"/>
      <c r="F35" s="45"/>
      <c r="G35" s="45"/>
      <c r="H35" s="45"/>
      <c r="I35" s="45"/>
      <c r="J35" s="46"/>
    </row>
    <row r="36" spans="1:12" ht="25.5" customHeight="1" x14ac:dyDescent="0.25">
      <c r="A36" s="36" t="s">
        <v>28</v>
      </c>
      <c r="B36" s="38" t="s">
        <v>59</v>
      </c>
      <c r="C36" s="38"/>
      <c r="D36" s="38"/>
      <c r="E36" s="38"/>
      <c r="F36" s="38"/>
      <c r="G36" s="38"/>
      <c r="H36" s="38"/>
      <c r="I36" s="38"/>
      <c r="J36" s="38"/>
      <c r="K36" s="5"/>
    </row>
    <row r="37" spans="1:12" ht="61.5" customHeight="1" x14ac:dyDescent="0.25">
      <c r="A37" s="36" t="s">
        <v>29</v>
      </c>
      <c r="B37" s="39" t="s">
        <v>63</v>
      </c>
      <c r="C37" s="39"/>
      <c r="D37" s="39"/>
      <c r="E37" s="39"/>
      <c r="F37" s="39"/>
      <c r="G37" s="39"/>
      <c r="H37" s="39"/>
      <c r="I37" s="39"/>
      <c r="J37" s="39"/>
      <c r="K37" s="5"/>
    </row>
    <row r="38" spans="1:12" ht="52.5" customHeight="1" x14ac:dyDescent="0.25">
      <c r="A38" s="34" t="s">
        <v>30</v>
      </c>
      <c r="B38" s="40" t="s">
        <v>71</v>
      </c>
      <c r="C38" s="40"/>
      <c r="D38" s="40"/>
      <c r="E38" s="40"/>
      <c r="F38" s="40"/>
      <c r="G38" s="40"/>
      <c r="H38" s="40"/>
      <c r="I38" s="40"/>
      <c r="J38" s="40"/>
      <c r="K38" s="5"/>
    </row>
    <row r="39" spans="1:12" ht="60" customHeight="1" x14ac:dyDescent="0.25">
      <c r="A39" s="34" t="s">
        <v>31</v>
      </c>
      <c r="B39" s="40" t="s">
        <v>72</v>
      </c>
      <c r="C39" s="40"/>
      <c r="D39" s="40"/>
      <c r="E39" s="40"/>
      <c r="F39" s="40"/>
      <c r="G39" s="40"/>
      <c r="H39" s="40"/>
      <c r="I39" s="40"/>
      <c r="J39" s="40"/>
      <c r="K39" s="5"/>
    </row>
    <row r="40" spans="1:12" ht="17.25" customHeight="1" x14ac:dyDescent="0.25">
      <c r="A40" s="41"/>
      <c r="B40" s="42"/>
      <c r="C40" s="42"/>
      <c r="D40" s="42"/>
      <c r="E40" s="42"/>
      <c r="F40" s="42"/>
      <c r="G40" s="42"/>
      <c r="H40" s="42"/>
      <c r="I40" s="42"/>
      <c r="J40" s="43"/>
      <c r="K40" s="5"/>
    </row>
    <row r="41" spans="1:12" ht="25.5" customHeight="1" x14ac:dyDescent="0.25">
      <c r="A41" s="36" t="s">
        <v>28</v>
      </c>
      <c r="B41" s="38" t="s">
        <v>61</v>
      </c>
      <c r="C41" s="38"/>
      <c r="D41" s="38"/>
      <c r="E41" s="38"/>
      <c r="F41" s="38"/>
      <c r="G41" s="38"/>
      <c r="H41" s="38"/>
      <c r="I41" s="38"/>
      <c r="J41" s="38"/>
      <c r="K41" s="5"/>
    </row>
    <row r="42" spans="1:12" ht="57.75" customHeight="1" x14ac:dyDescent="0.25">
      <c r="A42" s="36" t="s">
        <v>29</v>
      </c>
      <c r="B42" s="39" t="s">
        <v>64</v>
      </c>
      <c r="C42" s="39"/>
      <c r="D42" s="39"/>
      <c r="E42" s="39"/>
      <c r="F42" s="39"/>
      <c r="G42" s="39"/>
      <c r="H42" s="39"/>
      <c r="I42" s="39"/>
      <c r="J42" s="39"/>
      <c r="K42" s="5"/>
    </row>
    <row r="43" spans="1:12" ht="55.5" customHeight="1" x14ac:dyDescent="0.25">
      <c r="A43" s="36" t="s">
        <v>30</v>
      </c>
      <c r="B43" s="39" t="s">
        <v>73</v>
      </c>
      <c r="C43" s="39"/>
      <c r="D43" s="39"/>
      <c r="E43" s="39"/>
      <c r="F43" s="39"/>
      <c r="G43" s="39"/>
      <c r="H43" s="39"/>
      <c r="I43" s="39"/>
      <c r="J43" s="39"/>
      <c r="K43" s="5"/>
    </row>
    <row r="44" spans="1:12" ht="88.5" customHeight="1" x14ac:dyDescent="0.25">
      <c r="A44" s="34" t="s">
        <v>31</v>
      </c>
      <c r="B44" s="39" t="s">
        <v>74</v>
      </c>
      <c r="C44" s="39"/>
      <c r="D44" s="39"/>
      <c r="E44" s="39"/>
      <c r="F44" s="39"/>
      <c r="G44" s="39"/>
      <c r="H44" s="39"/>
      <c r="I44" s="39"/>
      <c r="J44" s="39"/>
      <c r="K44" s="5"/>
    </row>
    <row r="45" spans="1:12" ht="15.75" x14ac:dyDescent="0.25">
      <c r="A45" s="44" t="s">
        <v>32</v>
      </c>
      <c r="B45" s="45"/>
      <c r="C45" s="45"/>
      <c r="D45" s="45"/>
      <c r="E45" s="45"/>
      <c r="F45" s="45"/>
      <c r="G45" s="45"/>
      <c r="H45" s="45"/>
      <c r="I45" s="45"/>
      <c r="J45" s="46"/>
    </row>
    <row r="46" spans="1:12" ht="15.75" x14ac:dyDescent="0.25">
      <c r="A46" s="47" t="s">
        <v>33</v>
      </c>
      <c r="B46" s="48"/>
      <c r="C46" s="48"/>
      <c r="D46" s="48"/>
      <c r="E46" s="48"/>
      <c r="F46" s="48"/>
      <c r="G46" s="48"/>
      <c r="H46" s="48"/>
      <c r="I46" s="48"/>
      <c r="J46" s="49"/>
    </row>
    <row r="47" spans="1:12" ht="113.25" customHeight="1" x14ac:dyDescent="0.25">
      <c r="A47" s="50" t="s">
        <v>70</v>
      </c>
      <c r="B47" s="51"/>
      <c r="C47" s="51"/>
      <c r="D47" s="51"/>
      <c r="E47" s="51"/>
      <c r="F47" s="51"/>
      <c r="G47" s="51"/>
      <c r="H47" s="51"/>
      <c r="I47" s="51"/>
      <c r="J47" s="52"/>
    </row>
    <row r="48" spans="1:12" x14ac:dyDescent="0.25">
      <c r="A48" s="21"/>
      <c r="B48" s="21"/>
      <c r="C48" s="21"/>
      <c r="D48" s="21"/>
      <c r="E48" s="21"/>
      <c r="F48" s="21"/>
      <c r="G48" s="21"/>
      <c r="H48" s="21"/>
      <c r="I48" s="21"/>
      <c r="J48" s="21"/>
    </row>
    <row r="49" spans="1:10" x14ac:dyDescent="0.25">
      <c r="A49" s="53" t="s">
        <v>39</v>
      </c>
      <c r="B49" s="53"/>
      <c r="C49" s="53"/>
      <c r="D49" s="53"/>
      <c r="E49" s="53"/>
      <c r="F49" s="53"/>
      <c r="G49" s="53"/>
      <c r="H49" s="53"/>
      <c r="I49" s="53"/>
      <c r="J49" s="53"/>
    </row>
    <row r="50" spans="1:10" ht="121.5" customHeight="1" x14ac:dyDescent="0.25"/>
    <row r="51" spans="1:10" ht="27.75" customHeight="1" x14ac:dyDescent="0.25"/>
    <row r="52" spans="1:10" ht="30.75" customHeight="1" x14ac:dyDescent="0.25"/>
  </sheetData>
  <mergeCells count="6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E34:F34"/>
    <mergeCell ref="C27:D27"/>
    <mergeCell ref="E27:F27"/>
    <mergeCell ref="G27:H27"/>
    <mergeCell ref="I27:J27"/>
    <mergeCell ref="C31:D31"/>
    <mergeCell ref="E31:F31"/>
    <mergeCell ref="G31:H31"/>
    <mergeCell ref="I31:J31"/>
    <mergeCell ref="A45:J45"/>
    <mergeCell ref="A46:J46"/>
    <mergeCell ref="A47:J47"/>
    <mergeCell ref="A49:J49"/>
    <mergeCell ref="B9:J9"/>
    <mergeCell ref="B10:J10"/>
    <mergeCell ref="B21:J21"/>
    <mergeCell ref="A35:J35"/>
    <mergeCell ref="A25:B25"/>
    <mergeCell ref="I25:J25"/>
    <mergeCell ref="A26:J26"/>
    <mergeCell ref="C34:D34"/>
    <mergeCell ref="G34:H34"/>
    <mergeCell ref="I34:J34"/>
    <mergeCell ref="C25:E25"/>
    <mergeCell ref="F25:H25"/>
    <mergeCell ref="B41:J41"/>
    <mergeCell ref="B42:J42"/>
    <mergeCell ref="B43:J43"/>
    <mergeCell ref="B44:J44"/>
    <mergeCell ref="B36:J36"/>
    <mergeCell ref="B37:J37"/>
    <mergeCell ref="B38:J38"/>
    <mergeCell ref="B39:J39"/>
    <mergeCell ref="A40:J40"/>
  </mergeCells>
  <phoneticPr fontId="21" type="noConversion"/>
  <dataValidations count="16">
    <dataValidation allowBlank="1" showInputMessage="1" showErrorMessage="1" prompt="Monto ejecutado en el trimestre" sqref="H28:H30 H32:H33" xr:uid="{00000000-0002-0000-0000-000000000000}"/>
    <dataValidation allowBlank="1" showInputMessage="1" showErrorMessage="1" prompt="Meta alcanzada en el trimestre" sqref="G28:G30 G32:G33" xr:uid="{00000000-0002-0000-0000-000001000000}"/>
    <dataValidation allowBlank="1" showInputMessage="1" showErrorMessage="1" prompt="Monto presupuestado para el producto" sqref="F32 F28:F29 E29 D30:F30 E33:F33 D28 D32" xr:uid="{00000000-0002-0000-0000-000002000000}"/>
    <dataValidation allowBlank="1" showInputMessage="1" showErrorMessage="1" prompt="Meta anual del indicador" sqref="E28 C28:C30 E32 C32:C33" xr:uid="{00000000-0002-0000-0000-000003000000}"/>
    <dataValidation allowBlank="1" showInputMessage="1" showErrorMessage="1" prompt="Nombre del indicador" sqref="B28:B30 B32:B33" xr:uid="{00000000-0002-0000-0000-000004000000}"/>
    <dataValidation allowBlank="1" showInputMessage="1" showErrorMessage="1" prompt="Nombre de cada producto" sqref="A28:A30 A32:A33"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7:J48" xr:uid="{00000000-0002-0000-0000-000008000000}"/>
    <dataValidation allowBlank="1" showInputMessage="1" showErrorMessage="1" prompt="De existir desvío, explicar razones." sqref="B44:J44 B39:J39" xr:uid="{00000000-0002-0000-0000-000009000000}"/>
    <dataValidation allowBlank="1" showInputMessage="1" showErrorMessage="1" prompt="1. Describir lo plasmado en el presupuesto_x000a_2. Describir lo alcanzado en términos financieros y de producción " sqref="B38:J38 B43:J43" xr:uid="{00000000-0002-0000-0000-00000A000000}"/>
    <dataValidation allowBlank="1" showInputMessage="1" showErrorMessage="1" prompt="¿En qué consiste el producto? su objetivo" sqref="B37:J37 B42:J42" xr:uid="{00000000-0002-0000-0000-00000B000000}"/>
    <dataValidation allowBlank="1" showInputMessage="1" showErrorMessage="1" prompt="Nombre del producto" sqref="B36:J36 B41:J41"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42" right="0.26" top="0.48" bottom="0.74803149606299202" header="0.41" footer="0.31496062992126"/>
  <pageSetup scale="70" orientation="portrait" r:id="rId1"/>
  <ignoredErrors>
    <ignoredError sqref="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Iliana Martínez Guzmán</cp:lastModifiedBy>
  <cp:lastPrinted>2025-01-15T19:58:53Z</cp:lastPrinted>
  <dcterms:created xsi:type="dcterms:W3CDTF">2021-03-22T15:50:10Z</dcterms:created>
  <dcterms:modified xsi:type="dcterms:W3CDTF">2025-01-15T19:59:01Z</dcterms:modified>
</cp:coreProperties>
</file>