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tlaedudo-my.sharepoint.com/personal/mmartinez_itla_edu_do/Documents/Documentos/VICERRECTORIA PLANIFICACION ITLA/Presupuesto Gral/Presupuesto 2025/"/>
    </mc:Choice>
  </mc:AlternateContent>
  <xr:revisionPtr revIDLastSave="49" documentId="8_{E53E3766-B843-451D-B20E-4460B3CC0C23}" xr6:coauthVersionLast="47" xr6:coauthVersionMax="47" xr10:uidLastSave="{A2DCEFAC-78A7-4622-9410-4C497BE14895}"/>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H33" i="1" l="1"/>
  <c r="E33" i="1"/>
  <c r="F33" i="1"/>
  <c r="H29" i="1"/>
  <c r="J29" i="1"/>
  <c r="G29" i="1"/>
  <c r="F29" i="1"/>
  <c r="E29" i="1"/>
  <c r="F25" i="1" l="1"/>
  <c r="I25" i="1" l="1"/>
  <c r="J33" i="1" l="1"/>
  <c r="I29" i="1"/>
  <c r="I33" i="1"/>
  <c r="C16" i="1" l="1"/>
  <c r="C15" i="1"/>
  <c r="C14" i="1"/>
</calcChain>
</file>

<file path=xl/sharedStrings.xml><?xml version="1.0" encoding="utf-8"?>
<sst xmlns="http://schemas.openxmlformats.org/spreadsheetml/2006/main" count="93" uniqueCount="73">
  <si>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</si>
  <si>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</si>
  <si>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</si>
  <si>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</si>
  <si>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</si>
  <si>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</si>
  <si>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</si>
  <si>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</si>
  <si>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</si>
  <si>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</si>
  <si>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</si>
  <si>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</si>
  <si>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</si>
  <si>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</si>
  <si>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</si>
  <si>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</si>
  <si>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</si>
  <si>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</si>
  <si>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</si>
  <si>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</si>
  <si>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</si>
  <si>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</si>
  <si>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</si>
  <si>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</si>
  <si>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</si>
  <si>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</si>
  <si>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</si>
  <si>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</si>
  <si>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</si>
  <si>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</si>
  <si>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</si>
  <si>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</si>
  <si>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</si>
  <si>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</si>
  <si>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</si>
  <si>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</si>
  <si>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</si>
  <si>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</si>
  <si>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</si>
  <si>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</si>
  <si>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</si>
  <si>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</si>
  <si>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</si>
  <si>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</si>
  <si>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</si>
  <si>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</si>
  <si>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</si>
  <si>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</si>
  <si>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0219 - MINISTERIO DE EDUCACIÓN SUPERIOR CIENCIA Y TECNOLOGÍA</t>
  </si>
  <si>
    <t>01 - MINISTERIO DE EDUCACIÓN SUPERIOR CIENCIA Y TECNOLOGÍA</t>
  </si>
  <si>
    <t>0002 - INSTITUTO TECNOLÓGICO DE LAS AMÉRICAS</t>
  </si>
  <si>
    <t>Formar profesionales en alta tecnología promoviendo la educación especializada, sustentada en la innovación y emprendimiento contribuyendo al desarrollo de los sectores productivos de la nación.</t>
  </si>
  <si>
    <t>Ser referente de formación especializada en alta tecnología con egresados emprendedores y destacados en innovación, soluciones tecnológicas efectivas y altos estándares de calidad a nivel nacional e internacional.</t>
  </si>
  <si>
    <t>3.3.3</t>
  </si>
  <si>
    <t xml:space="preserve"> 12 - Fomento y desarrollo de la ciencia y la tecnología</t>
  </si>
  <si>
    <t>Este programa es el responsable de coordinar los servicios de educación permanente a jóvenes desde los 16 años y educación técnica superior a jóvenes bachilleres. Su función principal es contribuir al desarrollo de las carreras de ciencia y tecnología a nivel nacional. 
Asimismo, debe promover el desarrollo y especialización de los profesionales en materia de tecnología.</t>
  </si>
  <si>
    <t>Jóvenes desde los 16 años e interesados en educación técnica superior.</t>
  </si>
  <si>
    <t>6787 - Bachilleres que acceden al servicio de Educación Tecnológica Técnica Superior con enfoque de género</t>
  </si>
  <si>
    <t xml:space="preserve">Matriculados en Educación Técnica Superior </t>
  </si>
  <si>
    <t>6788 - Bachilleres y profesionales que aceden a cursos, diplomados y talleres con enfoque de género</t>
  </si>
  <si>
    <t>Egresados de educación continua</t>
  </si>
  <si>
    <t>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</si>
  <si>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</si>
  <si>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I -Información Institucional</t>
  </si>
  <si>
    <t>Incrementada la proporción de jóvenes matriculados en educación técnica superior en sus regiones/ comunidades de origen en el 9,802 en el 2019 a 18,416 en el 2024
Mejoradas las competencias de los estudiantes en el manejo de las TIC de 6,417 en el 2019 a 12,200 en el 2024</t>
  </si>
  <si>
    <t>Informe de Evaluación Semestral de las Metas Físicas-Financieras</t>
  </si>
  <si>
    <t>Programación Semestral</t>
  </si>
  <si>
    <t>Ejecución Semestral</t>
  </si>
  <si>
    <t xml:space="preserve">De la meta propuesta para el semestre Julio - Diciembre fue de 7,932 matriculados, de  lo cual se logro en un 97.3%  de lo programado. Lo anterior se logró con un monto presupuestario de RD$ 491,514,216.02 de los RD$ 746,763,187.26 programados, lo que representa un 103.1% de los recursos financieros asignados. </t>
  </si>
  <si>
    <t>Para este producto la meta física programada se logro en un 97.34%. En relación a la ejecución financiera la misma fue lograda en un 103.1%</t>
  </si>
  <si>
    <t xml:space="preserve">De la meta propuesta para el semestre Julio - Diciembre fue de 8,360 egresados de educación continua, de  lo cual se logro en un 99.7%  de lo programado. Lo anterior se logró con un monto presupuestario de RD$ 193,929,299.54 de los RD$ 216,733,789.30 programados, lo que representa un 90% de los recursos financieros asignados. </t>
  </si>
  <si>
    <t>Para este producto se alcanzó el 99.7% de la producción física programada; sin embargo, la ejecución financiera fue del 89.5%. Esta diferencia se originó debido a las adiciones realizadas al techo presupuestario como resultado del incremento en la captación de recursos propios, lo que requirió una modificación en la meta programada. No obstante, dichos recursos no pudieron ejecutarse por falta de tiempo, ya que los plazos establecidos en la norma de cierre, junto con la tardía aprobación de la última modificación presupuestaria por adición, impidieron realizar el pago de dos contratos de alquiler, las horas extras y los servicios de dos proveedores vinculados a servicios básicos. En consecuencia, se generó una desviación en la ejecución superior al 5%.</t>
  </si>
  <si>
    <t>En relación al producto 6788 la tendencia es de un incremento en la matricula con la implementación al 100% de las extensiones inauguradas en el ultimo trimestre del año, ampliando el acceso a los servicios de educación continua en general en todas nuestras localidades.
En relación al producto 6787 la tendencia es de un incremento en la matricula del técnico superior, por la alta demanda de nuestras carreras.
En sentido general, es necesario hacer revisiones constantes de las proyecciones de metas trimestrales a los fines de realizar los ajustes necesarios en cada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</si>
</sst>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dd/mm/yyyy;@"/>
    <numFmt numFmtId="166" formatCode="[$-10409]#,##0;\-#,##0"/>
    <numFmt numFmtId="167" formatCode="[$-10409]#,##0.00;\-#,##0.00"/>
    <numFmt numFmtId="168" formatCode="[$-10409]0.00%"/>
    <numFmt numFmtId="169" formatCode="[$-10409]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1"/>
      <name val="Calibri"/>
      <family val="2"/>
      <scheme val="minor"/>
    </font>
    <font>
      <sz val="9"/>
      <name val="Calibri"/>
      <family val="2"/>
      <scheme val="minor"/>
    </font>
    <font>
      <b/>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4" fillId="8" borderId="30" xfId="0" applyFont="1" applyFill="1" applyBorder="1" applyAlignment="1">
      <alignment horizontal="center" vertical="center" wrapText="1" readingOrder="1"/>
    </xf>
    <xf numFmtId="10" fontId="15" fillId="7" borderId="26" xfId="2" applyNumberFormat="1" applyFont="1" applyFill="1" applyBorder="1" applyAlignment="1" applyProtection="1">
      <alignment horizontal="center" vertical="center" wrapText="1" readingOrder="1"/>
      <protection locked="0"/>
    </xf>
    <xf numFmtId="168" fontId="15" fillId="7" borderId="23" xfId="0" applyNumberFormat="1" applyFont="1" applyFill="1" applyBorder="1" applyAlignment="1" applyProtection="1">
      <alignment horizontal="center" vertical="center" wrapText="1" readingOrder="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166" fontId="15" fillId="0" borderId="32" xfId="0" applyNumberFormat="1" applyFont="1" applyBorder="1" applyAlignment="1" applyProtection="1">
      <alignment horizontal="center" vertical="center" wrapText="1" readingOrder="1"/>
      <protection locked="0"/>
    </xf>
    <xf numFmtId="167" fontId="15" fillId="0" borderId="32" xfId="0" applyNumberFormat="1" applyFont="1" applyBorder="1" applyAlignment="1" applyProtection="1">
      <alignment horizontal="center" vertical="center" wrapText="1" readingOrder="1"/>
      <protection locked="0"/>
    </xf>
    <xf numFmtId="166" fontId="15"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10" fillId="0" borderId="0" xfId="0" applyFont="1" applyAlignment="1" applyProtection="1">
      <alignment wrapText="1"/>
      <protection locked="0"/>
    </xf>
    <xf numFmtId="0" fontId="15" fillId="0" borderId="26"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9" fillId="0" borderId="20" xfId="0" applyFont="1" applyBorder="1" applyAlignment="1">
      <alignment vertical="center" wrapText="1"/>
    </xf>
    <xf numFmtId="0" fontId="2" fillId="0" borderId="20" xfId="0" applyFont="1" applyBorder="1" applyAlignment="1">
      <alignment wrapText="1"/>
    </xf>
    <xf numFmtId="0" fontId="9" fillId="0" borderId="20" xfId="0" applyFont="1" applyBorder="1" applyAlignment="1">
      <alignment vertical="center"/>
    </xf>
    <xf numFmtId="0" fontId="9" fillId="0" borderId="20" xfId="0" applyFont="1" applyBorder="1" applyAlignment="1" applyProtection="1">
      <alignment vertical="center" wrapText="1"/>
      <protection locked="0"/>
    </xf>
    <xf numFmtId="4" fontId="0" fillId="0" borderId="0" xfId="0" applyNumberFormat="1"/>
    <xf numFmtId="0" fontId="23" fillId="0" borderId="37" xfId="0" applyFont="1" applyBorder="1" applyAlignment="1">
      <alignment vertical="center" wrapText="1" readingOrder="1"/>
    </xf>
    <xf numFmtId="0" fontId="23" fillId="0" borderId="38" xfId="0" applyFont="1" applyBorder="1" applyAlignment="1">
      <alignment vertical="center" wrapText="1" readingOrder="1"/>
    </xf>
    <xf numFmtId="0" fontId="25" fillId="0" borderId="20" xfId="0" applyFont="1" applyBorder="1" applyAlignment="1" applyProtection="1">
      <alignment vertical="center" wrapText="1"/>
      <protection locked="0"/>
    </xf>
    <xf numFmtId="0" fontId="23" fillId="0" borderId="0" xfId="0" applyFont="1"/>
    <xf numFmtId="169" fontId="15" fillId="7" borderId="23" xfId="0" applyNumberFormat="1" applyFont="1" applyFill="1" applyBorder="1" applyAlignment="1" applyProtection="1">
      <alignment horizontal="center" vertical="center" wrapText="1" readingOrder="1"/>
      <protection locked="0"/>
    </xf>
    <xf numFmtId="166" fontId="15" fillId="0" borderId="26" xfId="0" applyNumberFormat="1" applyFont="1" applyBorder="1" applyAlignment="1" applyProtection="1">
      <alignment horizontal="center" vertical="center" wrapText="1" readingOrder="1"/>
      <protection locked="0"/>
    </xf>
    <xf numFmtId="167" fontId="15" fillId="0" borderId="26" xfId="0" applyNumberFormat="1" applyFont="1" applyBorder="1" applyAlignment="1" applyProtection="1">
      <alignment horizontal="center" vertical="center" wrapText="1" readingOrder="1"/>
      <protection locked="0"/>
    </xf>
    <xf numFmtId="166" fontId="15" fillId="0" borderId="26" xfId="0" applyNumberFormat="1" applyFont="1" applyBorder="1" applyAlignment="1" applyProtection="1">
      <alignment horizontal="center" vertical="center" wrapText="1"/>
      <protection locked="0"/>
    </xf>
    <xf numFmtId="4" fontId="24" fillId="0" borderId="39" xfId="0" applyNumberFormat="1" applyFont="1" applyBorder="1" applyAlignment="1">
      <alignment horizontal="center" vertical="center" wrapText="1" readingOrder="1"/>
    </xf>
    <xf numFmtId="0" fontId="0" fillId="6" borderId="20" xfId="0"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20" xfId="0" quotePrefix="1" applyNumberFormat="1"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0" fillId="6" borderId="20" xfId="0" applyFill="1" applyBorder="1" applyAlignment="1">
      <alignment horizontal="center" vertical="center" wrapText="1"/>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39" fontId="10" fillId="0" borderId="23"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2"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20" fillId="0" borderId="20" xfId="0" applyFont="1" applyBorder="1" applyAlignment="1" applyProtection="1">
      <alignment horizontal="justify" vertical="center" wrapText="1"/>
      <protection locked="0"/>
    </xf>
    <xf numFmtId="0" fontId="22" fillId="0" borderId="20" xfId="0" applyFont="1" applyBorder="1" applyAlignment="1" applyProtection="1">
      <alignment horizontal="justify" vertical="center" wrapText="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26" xfId="1" applyNumberFormat="1" applyFont="1" applyFill="1" applyBorder="1" applyAlignment="1" applyProtection="1">
      <alignment horizontal="center" vertical="center" wrapText="1" readingOrder="1"/>
      <protection locked="0"/>
    </xf>
    <xf numFmtId="10" fontId="10" fillId="7" borderId="26" xfId="2" applyNumberFormat="1" applyFont="1" applyFill="1" applyBorder="1" applyAlignment="1" applyProtection="1">
      <alignment horizontal="center" vertical="center" wrapText="1" readingOrder="1"/>
    </xf>
    <xf numFmtId="10" fontId="10" fillId="7" borderId="27" xfId="2" applyNumberFormat="1" applyFont="1" applyFill="1" applyBorder="1" applyAlignment="1" applyProtection="1">
      <alignment horizontal="center" vertical="center" wrapText="1" readingOrder="1"/>
    </xf>
    <xf numFmtId="0" fontId="9"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0</xdr:col>
      <xdr:colOff>895350</xdr:colOff>
      <xdr:row>49</xdr:row>
      <xdr:rowOff>104775</xdr:rowOff>
    </xdr:from>
    <xdr:to>
      <xdr:col>2</xdr:col>
      <xdr:colOff>100587</xdr:colOff>
      <xdr:row>57</xdr:row>
      <xdr:rowOff>22101</xdr:rowOff>
    </xdr:to>
    <xdr:pic>
      <xdr:nvPicPr>
        <xdr:cNvPr id="4" name="Imagen 3">
          <a:extLst>
            <a:ext uri="{FF2B5EF4-FFF2-40B4-BE49-F238E27FC236}">
              <a16:creationId xmlns:a16="http://schemas.microsoft.com/office/drawing/2014/main" id="{4297FC71-CBE8-F4E7-9578-295002578D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5350" y="19754850"/>
          <a:ext cx="1586487" cy="1641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calculatedColumnFormula>6920+1012</calculatedColumnFormula>
    </tableColumn>
    <tableColumn id="10" xr3:uid="{00000000-0010-0000-0000-00000A000000}" name="Financiera_x000a_(D)" dataDxfId="19">
      <calculatedColumnFormula>199634727.67+277128459.59</calculatedColumnFormula>
    </tableColumn>
    <tableColumn id="5" xr3:uid="{00000000-0010-0000-0000-000005000000}" name="Física _x000a_(E)" dataDxfId="18">
      <calculatedColumnFormula>6709+1012</calculatedColumnFormula>
    </tableColumn>
    <tableColumn id="6" xr3:uid="{00000000-0010-0000-0000-000006000000}" name="Financiera _x000a_ (F)" dataDxfId="17">
      <calculatedColumnFormula>186374941.47+305139274.55</calculatedColumnFormula>
    </tableColumn>
    <tableColumn id="7" xr3:uid="{00000000-0010-0000-0000-000007000000}" name="Física _x000a_(%)_x000a_ G=E/C" dataDxfId="16">
      <calculatedColumnFormula>+Tabla1[[#This Row],[Física 
(E)]]/Tabla1[[#This Row],[Física
(C)]]</calculatedColumnFormula>
    </tableColumn>
    <tableColumn id="8" xr3:uid="{00000000-0010-0000-00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2:J3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calculatedColumnFormula>4240+4120</calculatedColumnFormula>
    </tableColumn>
    <tableColumn id="10" xr3:uid="{00000000-0010-0000-0100-00000A000000}" name="Financiera_x000a_(D)" dataDxfId="4">
      <calculatedColumnFormula>70794372.58+145939416.72</calculatedColumnFormula>
    </tableColumn>
    <tableColumn id="5" xr3:uid="{00000000-0010-0000-0100-000005000000}" name="Física _x000a_(E)" dataDxfId="3">
      <calculatedColumnFormula>3997+4338</calculatedColumnFormula>
    </tableColumn>
    <tableColumn id="6" xr3:uid="{00000000-0010-0000-0100-000006000000}" name="Financiera _x000a_ (F)" dataDxfId="2">
      <calculatedColumnFormula>68552493.29+125376806.25</calculatedColumnFormula>
    </tableColumn>
    <tableColumn id="7" xr3:uid="{00000000-0010-0000-0100-000007000000}" name="Física _x000a_(%)_x000a_ G=E/C" dataDxfId="1">
      <calculatedColumnFormula>+Tabla13[[#This Row],[Física 
(E)]]/Tabla13[[#This Row],[Física
(C)]]</calculatedColumnFormula>
    </tableColumn>
    <tableColumn id="8" xr3:uid="{00000000-0010-0000-01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topLeftCell="A45" zoomScaleNormal="100" zoomScaleSheetLayoutView="100" workbookViewId="0">
      <selection activeCell="A51" sqref="A51"/>
    </sheetView>
  </sheetViews>
  <sheetFormatPr baseColWidth="10" defaultColWidth="11.42578125" defaultRowHeight="15" x14ac:dyDescent="0.25"/>
  <cols>
    <col min="1" max="1" width="23" style="5" customWidth="1"/>
    <col min="2" max="3" width="12.7109375" style="5" customWidth="1"/>
    <col min="4" max="4" width="13.7109375" style="5" bestFit="1" customWidth="1"/>
    <col min="5" max="10" width="12.7109375" style="5" customWidth="1"/>
    <col min="11" max="11" width="12.5703125" style="5" bestFit="1" customWidth="1"/>
    <col min="12" max="12" width="13.7109375" bestFit="1" customWidth="1"/>
  </cols>
  <sheetData>
    <row r="1" spans="1:11" ht="21.75" thickBot="1" x14ac:dyDescent="0.3">
      <c r="A1" s="16"/>
      <c r="B1" s="53" t="s">
        <v>65</v>
      </c>
      <c r="C1" s="54"/>
      <c r="D1" s="54"/>
      <c r="E1" s="54"/>
      <c r="F1" s="54"/>
      <c r="G1" s="54"/>
      <c r="H1" s="54"/>
      <c r="I1" s="54"/>
      <c r="J1" s="55"/>
      <c r="K1" s="1"/>
    </row>
    <row r="2" spans="1:11" ht="21.75" thickBot="1" x14ac:dyDescent="0.3">
      <c r="A2" s="17"/>
      <c r="B2" s="56" t="s">
        <v>0</v>
      </c>
      <c r="C2" s="57"/>
      <c r="D2" s="56" t="s">
        <v>1</v>
      </c>
      <c r="E2" s="57"/>
      <c r="F2" s="57"/>
      <c r="G2" s="57"/>
      <c r="H2" s="58"/>
      <c r="I2" s="2" t="s">
        <v>2</v>
      </c>
      <c r="J2" s="3" t="s">
        <v>3</v>
      </c>
      <c r="K2" s="1"/>
    </row>
    <row r="3" spans="1:11" ht="21.75" thickBot="1" x14ac:dyDescent="0.3">
      <c r="A3" s="18"/>
      <c r="B3" s="59" t="s">
        <v>4</v>
      </c>
      <c r="C3" s="60"/>
      <c r="D3" s="59"/>
      <c r="E3" s="60"/>
      <c r="F3" s="60"/>
      <c r="G3" s="60"/>
      <c r="H3" s="61"/>
      <c r="I3" s="19"/>
      <c r="J3" s="20"/>
      <c r="K3" s="1"/>
    </row>
    <row r="4" spans="1:11" x14ac:dyDescent="0.25">
      <c r="A4" s="62"/>
      <c r="B4" s="63"/>
      <c r="C4" s="63"/>
      <c r="D4" s="64"/>
      <c r="E4" s="64"/>
      <c r="F4" s="64"/>
      <c r="G4" s="64"/>
      <c r="H4" s="64"/>
      <c r="I4" s="63"/>
      <c r="J4" s="65"/>
      <c r="K4" s="1"/>
    </row>
    <row r="5" spans="1:11" ht="3" customHeight="1" x14ac:dyDescent="0.25">
      <c r="A5" s="44"/>
      <c r="B5" s="45"/>
      <c r="C5" s="45"/>
      <c r="D5" s="45"/>
      <c r="E5" s="45"/>
      <c r="F5" s="45"/>
      <c r="G5" s="45"/>
      <c r="H5" s="45"/>
      <c r="I5" s="45"/>
      <c r="J5" s="46"/>
      <c r="K5" s="1"/>
    </row>
    <row r="6" spans="1:11" ht="15.75" x14ac:dyDescent="0.25">
      <c r="A6" s="47" t="s">
        <v>63</v>
      </c>
      <c r="B6" s="48"/>
      <c r="C6" s="48"/>
      <c r="D6" s="48"/>
      <c r="E6" s="48"/>
      <c r="F6" s="48"/>
      <c r="G6" s="48"/>
      <c r="H6" s="48"/>
      <c r="I6" s="48"/>
      <c r="J6" s="49"/>
      <c r="K6" s="1"/>
    </row>
    <row r="7" spans="1:11" ht="15.75" x14ac:dyDescent="0.25">
      <c r="A7" s="50" t="s">
        <v>5</v>
      </c>
      <c r="B7" s="51"/>
      <c r="C7" s="51"/>
      <c r="D7" s="51"/>
      <c r="E7" s="51"/>
      <c r="F7" s="51"/>
      <c r="G7" s="51"/>
      <c r="H7" s="51"/>
      <c r="I7" s="51"/>
      <c r="J7" s="52"/>
      <c r="K7" s="1"/>
    </row>
    <row r="8" spans="1:11" s="22" customFormat="1" x14ac:dyDescent="0.25">
      <c r="A8" s="29" t="s">
        <v>6</v>
      </c>
      <c r="B8" s="66" t="s">
        <v>48</v>
      </c>
      <c r="C8" s="66"/>
      <c r="D8" s="66"/>
      <c r="E8" s="66"/>
      <c r="F8" s="66"/>
      <c r="G8" s="66"/>
      <c r="H8" s="66"/>
      <c r="I8" s="66"/>
      <c r="J8" s="66"/>
      <c r="K8" s="21"/>
    </row>
    <row r="9" spans="1:11" s="22" customFormat="1" x14ac:dyDescent="0.25">
      <c r="A9" s="30" t="s">
        <v>35</v>
      </c>
      <c r="B9" s="66" t="s">
        <v>49</v>
      </c>
      <c r="C9" s="66"/>
      <c r="D9" s="66"/>
      <c r="E9" s="66"/>
      <c r="F9" s="66"/>
      <c r="G9" s="66"/>
      <c r="H9" s="66"/>
      <c r="I9" s="66"/>
      <c r="J9" s="66"/>
      <c r="K9" s="21"/>
    </row>
    <row r="10" spans="1:11" s="22" customFormat="1" x14ac:dyDescent="0.25">
      <c r="A10" s="30" t="s">
        <v>36</v>
      </c>
      <c r="B10" s="66" t="s">
        <v>50</v>
      </c>
      <c r="C10" s="66"/>
      <c r="D10" s="66"/>
      <c r="E10" s="66"/>
      <c r="F10" s="66"/>
      <c r="G10" s="66"/>
      <c r="H10" s="66"/>
      <c r="I10" s="66"/>
      <c r="J10" s="66"/>
      <c r="K10" s="21"/>
    </row>
    <row r="11" spans="1:11" s="22" customFormat="1" ht="45" customHeight="1" x14ac:dyDescent="0.25">
      <c r="A11" s="29" t="s">
        <v>7</v>
      </c>
      <c r="B11" s="67" t="s">
        <v>51</v>
      </c>
      <c r="C11" s="67"/>
      <c r="D11" s="67"/>
      <c r="E11" s="67"/>
      <c r="F11" s="67"/>
      <c r="G11" s="67"/>
      <c r="H11" s="67"/>
      <c r="I11" s="67"/>
      <c r="J11" s="67"/>
      <c r="K11" s="23"/>
    </row>
    <row r="12" spans="1:11" s="22" customFormat="1" ht="42.75" customHeight="1" x14ac:dyDescent="0.25">
      <c r="A12" s="29" t="s">
        <v>8</v>
      </c>
      <c r="B12" s="67" t="s">
        <v>52</v>
      </c>
      <c r="C12" s="67"/>
      <c r="D12" s="67"/>
      <c r="E12" s="67"/>
      <c r="F12" s="67"/>
      <c r="G12" s="67"/>
      <c r="H12" s="67"/>
      <c r="I12" s="67"/>
      <c r="J12" s="67"/>
      <c r="K12" s="23"/>
    </row>
    <row r="13" spans="1:11" ht="15.75" x14ac:dyDescent="0.25">
      <c r="A13" s="47" t="s">
        <v>9</v>
      </c>
      <c r="B13" s="48"/>
      <c r="C13" s="48"/>
      <c r="D13" s="48"/>
      <c r="E13" s="48"/>
      <c r="F13" s="48"/>
      <c r="G13" s="48"/>
      <c r="H13" s="48"/>
      <c r="I13" s="48"/>
      <c r="J13" s="49"/>
    </row>
    <row r="14" spans="1:11" ht="27.75" customHeight="1" x14ac:dyDescent="0.25">
      <c r="A14" s="31" t="s">
        <v>10</v>
      </c>
      <c r="B14" s="26">
        <v>3</v>
      </c>
      <c r="C14" s="68" t="str">
        <f>IFERROR(VLOOKUP(B14,'[1]Validacion datos'!A2:B5,2,FALSE),"")</f>
        <v>DESARROLLO PRODUCTIVO</v>
      </c>
      <c r="D14" s="68"/>
      <c r="E14" s="68"/>
      <c r="F14" s="68"/>
      <c r="G14" s="68"/>
      <c r="H14" s="68"/>
      <c r="I14" s="68"/>
      <c r="J14" s="68"/>
    </row>
    <row r="15" spans="1:11" ht="26.25" customHeight="1" x14ac:dyDescent="0.25">
      <c r="A15" s="31" t="s">
        <v>11</v>
      </c>
      <c r="B15" s="27">
        <v>3.3</v>
      </c>
      <c r="C15" s="43" t="str">
        <f>IFERROR(VLOOKUP(B15,'[1]Validacion datos'!A8:B26,2,FALSE),"")</f>
        <v>Competitividad e innovavión en un ambiente favorable a la cooperación y la responsabilidad social</v>
      </c>
      <c r="D15" s="43"/>
      <c r="E15" s="43"/>
      <c r="F15" s="43"/>
      <c r="G15" s="43"/>
      <c r="H15" s="43"/>
      <c r="I15" s="43"/>
      <c r="J15" s="43"/>
    </row>
    <row r="16" spans="1:11" ht="32.25" customHeight="1" x14ac:dyDescent="0.25">
      <c r="A16" s="31" t="s">
        <v>12</v>
      </c>
      <c r="B16" s="28" t="s">
        <v>53</v>
      </c>
      <c r="C16" s="43" t="str">
        <f>IFERROR(VLOOKUP(B16,'[1]Validacion datos'!D8:E64,2,FALSE),"")</f>
        <v>Consolidar un sistema de educación superior de calidad, que responda a las necesidades del desarrollo de la Nación</v>
      </c>
      <c r="D16" s="43"/>
      <c r="E16" s="43"/>
      <c r="F16" s="43"/>
      <c r="G16" s="43"/>
      <c r="H16" s="43"/>
      <c r="I16" s="43"/>
      <c r="J16" s="43"/>
    </row>
    <row r="17" spans="1:13" ht="15.75" x14ac:dyDescent="0.25">
      <c r="A17" s="47" t="s">
        <v>13</v>
      </c>
      <c r="B17" s="48"/>
      <c r="C17" s="48"/>
      <c r="D17" s="48"/>
      <c r="E17" s="48"/>
      <c r="F17" s="48"/>
      <c r="G17" s="48"/>
      <c r="H17" s="48"/>
      <c r="I17" s="48"/>
      <c r="J17" s="49"/>
    </row>
    <row r="18" spans="1:13" ht="29.25" customHeight="1" x14ac:dyDescent="0.25">
      <c r="A18" s="31" t="s">
        <v>14</v>
      </c>
      <c r="B18" s="67" t="s">
        <v>54</v>
      </c>
      <c r="C18" s="67"/>
      <c r="D18" s="67"/>
      <c r="E18" s="67"/>
      <c r="F18" s="67"/>
      <c r="G18" s="67"/>
      <c r="H18" s="67"/>
      <c r="I18" s="67"/>
      <c r="J18" s="67"/>
    </row>
    <row r="19" spans="1:13" ht="72.75" customHeight="1" x14ac:dyDescent="0.25">
      <c r="A19" s="29" t="s">
        <v>15</v>
      </c>
      <c r="B19" s="67" t="s">
        <v>55</v>
      </c>
      <c r="C19" s="67"/>
      <c r="D19" s="67"/>
      <c r="E19" s="67"/>
      <c r="F19" s="67"/>
      <c r="G19" s="67"/>
      <c r="H19" s="67"/>
      <c r="I19" s="67"/>
      <c r="J19" s="67"/>
    </row>
    <row r="20" spans="1:13" ht="26.25" customHeight="1" x14ac:dyDescent="0.25">
      <c r="A20" s="29" t="s">
        <v>16</v>
      </c>
      <c r="B20" s="67" t="s">
        <v>56</v>
      </c>
      <c r="C20" s="67"/>
      <c r="D20" s="67"/>
      <c r="E20" s="67"/>
      <c r="F20" s="67"/>
      <c r="G20" s="67"/>
      <c r="H20" s="67"/>
      <c r="I20" s="67"/>
      <c r="J20" s="67"/>
    </row>
    <row r="21" spans="1:13" ht="69" customHeight="1" x14ac:dyDescent="0.25">
      <c r="A21" s="29" t="s">
        <v>37</v>
      </c>
      <c r="B21" s="67" t="s">
        <v>64</v>
      </c>
      <c r="C21" s="67"/>
      <c r="D21" s="67"/>
      <c r="E21" s="67"/>
      <c r="F21" s="67"/>
      <c r="G21" s="67"/>
      <c r="H21" s="67"/>
      <c r="I21" s="67"/>
      <c r="J21" s="67"/>
      <c r="K21" s="1"/>
    </row>
    <row r="22" spans="1:13" ht="15.75" x14ac:dyDescent="0.25">
      <c r="A22" s="47" t="s">
        <v>17</v>
      </c>
      <c r="B22" s="48"/>
      <c r="C22" s="48"/>
      <c r="D22" s="48"/>
      <c r="E22" s="48"/>
      <c r="F22" s="48"/>
      <c r="G22" s="48"/>
      <c r="H22" s="48"/>
      <c r="I22" s="48"/>
      <c r="J22" s="49"/>
    </row>
    <row r="23" spans="1:13" ht="15.75" x14ac:dyDescent="0.25">
      <c r="A23" s="50" t="s">
        <v>18</v>
      </c>
      <c r="B23" s="51"/>
      <c r="C23" s="51"/>
      <c r="D23" s="51"/>
      <c r="E23" s="51"/>
      <c r="F23" s="51"/>
      <c r="G23" s="51"/>
      <c r="H23" s="51"/>
      <c r="I23" s="51"/>
      <c r="J23" s="52"/>
      <c r="K23" s="1"/>
    </row>
    <row r="24" spans="1:13" ht="15" customHeight="1" x14ac:dyDescent="0.25">
      <c r="A24" s="69" t="s">
        <v>19</v>
      </c>
      <c r="B24" s="70"/>
      <c r="C24" s="71" t="s">
        <v>20</v>
      </c>
      <c r="D24" s="73"/>
      <c r="E24" s="73"/>
      <c r="F24" s="73" t="s">
        <v>21</v>
      </c>
      <c r="G24" s="73"/>
      <c r="H24" s="70"/>
      <c r="I24" s="71" t="s">
        <v>22</v>
      </c>
      <c r="J24" s="72"/>
    </row>
    <row r="25" spans="1:13" ht="15" customHeight="1" x14ac:dyDescent="0.25">
      <c r="A25" s="89">
        <v>1141600000</v>
      </c>
      <c r="B25" s="90"/>
      <c r="C25" s="77">
        <v>1141600000</v>
      </c>
      <c r="D25" s="78"/>
      <c r="E25" s="79"/>
      <c r="F25" s="77">
        <f>+H29+H33</f>
        <v>685443515.55999994</v>
      </c>
      <c r="G25" s="78"/>
      <c r="H25" s="79"/>
      <c r="I25" s="91">
        <f>+F25/C25</f>
        <v>0.60042354201121229</v>
      </c>
      <c r="J25" s="92"/>
      <c r="L25" s="34"/>
      <c r="M25" s="35"/>
    </row>
    <row r="26" spans="1:13" ht="15.75" x14ac:dyDescent="0.25">
      <c r="A26" s="50" t="s">
        <v>23</v>
      </c>
      <c r="B26" s="51"/>
      <c r="C26" s="51"/>
      <c r="D26" s="51"/>
      <c r="E26" s="51"/>
      <c r="F26" s="51"/>
      <c r="G26" s="51"/>
      <c r="H26" s="51"/>
      <c r="I26" s="51"/>
      <c r="J26" s="52"/>
      <c r="K26" s="1"/>
    </row>
    <row r="27" spans="1:13" x14ac:dyDescent="0.25">
      <c r="A27" s="4"/>
      <c r="B27"/>
      <c r="C27" s="74" t="s">
        <v>47</v>
      </c>
      <c r="D27" s="75"/>
      <c r="E27" s="74" t="s">
        <v>66</v>
      </c>
      <c r="F27" s="75"/>
      <c r="G27" s="74" t="s">
        <v>67</v>
      </c>
      <c r="H27" s="74"/>
      <c r="I27" s="74" t="s">
        <v>24</v>
      </c>
      <c r="J27" s="76"/>
      <c r="K27" s="1"/>
    </row>
    <row r="28" spans="1:13" ht="38.25" x14ac:dyDescent="0.25">
      <c r="A28" s="6" t="s">
        <v>25</v>
      </c>
      <c r="B28" s="7" t="s">
        <v>26</v>
      </c>
      <c r="C28" s="7" t="s">
        <v>38</v>
      </c>
      <c r="D28" s="7" t="s">
        <v>39</v>
      </c>
      <c r="E28" s="7" t="s">
        <v>41</v>
      </c>
      <c r="F28" s="7" t="s">
        <v>42</v>
      </c>
      <c r="G28" s="7" t="s">
        <v>43</v>
      </c>
      <c r="H28" s="7" t="s">
        <v>44</v>
      </c>
      <c r="I28" s="7" t="s">
        <v>45</v>
      </c>
      <c r="J28" s="8" t="s">
        <v>46</v>
      </c>
      <c r="K28" s="1"/>
    </row>
    <row r="29" spans="1:13" ht="60" x14ac:dyDescent="0.25">
      <c r="A29" s="25" t="s">
        <v>57</v>
      </c>
      <c r="B29" s="24" t="s">
        <v>58</v>
      </c>
      <c r="C29" s="39">
        <v>21714</v>
      </c>
      <c r="D29" s="39">
        <v>887032642.60000002</v>
      </c>
      <c r="E29" s="40">
        <f t="shared" ref="E29" si="0">6920+1012</f>
        <v>7932</v>
      </c>
      <c r="F29" s="40">
        <f t="shared" ref="F29" si="1">199634727.67+277128459.59</f>
        <v>476763187.25999999</v>
      </c>
      <c r="G29" s="41">
        <f t="shared" ref="G29" si="2">6709+1012</f>
        <v>7721</v>
      </c>
      <c r="H29" s="40">
        <f t="shared" ref="H29" si="3">186374941.47+305139274.55</f>
        <v>491514216.01999998</v>
      </c>
      <c r="I29" s="9">
        <f>+Tabla1[[#This Row],[Física 
(E)]]/Tabla1[[#This Row],[Física
(C)]]</f>
        <v>0.97339889056984363</v>
      </c>
      <c r="J29" s="38">
        <f>+Tabla1[[#This Row],[Financiera 
 (F)]]/Tabla1[[#This Row],[Financiera
(D)]]</f>
        <v>1.0309399491281519</v>
      </c>
      <c r="K29" s="1"/>
      <c r="L29" s="33"/>
    </row>
    <row r="30" spans="1:13" x14ac:dyDescent="0.25">
      <c r="A30" s="11"/>
      <c r="B30" s="12"/>
      <c r="C30" s="13"/>
      <c r="D30" s="14"/>
      <c r="E30" s="14"/>
      <c r="F30" s="14"/>
      <c r="G30" s="15"/>
      <c r="H30" s="14"/>
      <c r="I30" s="9"/>
      <c r="J30" s="10"/>
      <c r="K30" s="1"/>
    </row>
    <row r="31" spans="1:13" ht="14.45" customHeight="1" x14ac:dyDescent="0.25">
      <c r="A31" s="4"/>
      <c r="B31"/>
      <c r="C31" s="74" t="s">
        <v>47</v>
      </c>
      <c r="D31" s="75"/>
      <c r="E31" s="74" t="s">
        <v>66</v>
      </c>
      <c r="F31" s="75"/>
      <c r="G31" s="74" t="s">
        <v>67</v>
      </c>
      <c r="H31" s="74"/>
      <c r="I31" s="74" t="s">
        <v>24</v>
      </c>
      <c r="J31" s="76"/>
      <c r="K31" s="1"/>
    </row>
    <row r="32" spans="1:13" ht="38.25" x14ac:dyDescent="0.25">
      <c r="A32" s="6" t="s">
        <v>25</v>
      </c>
      <c r="B32" s="7" t="s">
        <v>26</v>
      </c>
      <c r="C32" s="7" t="s">
        <v>38</v>
      </c>
      <c r="D32" s="7" t="s">
        <v>39</v>
      </c>
      <c r="E32" s="7" t="s">
        <v>41</v>
      </c>
      <c r="F32" s="7" t="s">
        <v>42</v>
      </c>
      <c r="G32" s="7" t="s">
        <v>43</v>
      </c>
      <c r="H32" s="7" t="s">
        <v>44</v>
      </c>
      <c r="I32" s="7" t="s">
        <v>45</v>
      </c>
      <c r="J32" s="8" t="s">
        <v>46</v>
      </c>
      <c r="K32" s="1"/>
      <c r="L32" s="33"/>
    </row>
    <row r="33" spans="1:12" ht="60" x14ac:dyDescent="0.25">
      <c r="A33" s="25" t="s">
        <v>59</v>
      </c>
      <c r="B33" s="24" t="s">
        <v>60</v>
      </c>
      <c r="C33" s="39">
        <v>16773</v>
      </c>
      <c r="D33" s="42">
        <v>341910964.88</v>
      </c>
      <c r="E33" s="40">
        <f t="shared" ref="E33" si="4">4240+4120</f>
        <v>8360</v>
      </c>
      <c r="F33" s="40">
        <f t="shared" ref="F33" si="5">70794372.58+145939416.72</f>
        <v>216733789.30000001</v>
      </c>
      <c r="G33" s="41">
        <f t="shared" ref="G33" si="6">3997+4338</f>
        <v>8335</v>
      </c>
      <c r="H33" s="40">
        <f t="shared" ref="H33" si="7">68552493.29+125376806.25</f>
        <v>193929299.54000002</v>
      </c>
      <c r="I33" s="9">
        <f>+Tabla13[[#This Row],[Física 
(E)]]/Tabla13[[#This Row],[Física
(C)]]</f>
        <v>0.99700956937799046</v>
      </c>
      <c r="J33" s="38">
        <f>+Tabla13[[#This Row],[Financiera 
 (F)]]/Tabla13[[#This Row],[Financiera
(D)]]</f>
        <v>0.89478110527364829</v>
      </c>
      <c r="K33" s="1"/>
      <c r="L33" s="33"/>
    </row>
    <row r="34" spans="1:12" x14ac:dyDescent="0.25">
      <c r="A34" s="11"/>
      <c r="B34" s="12"/>
      <c r="C34" s="13"/>
      <c r="D34" s="14"/>
      <c r="E34" s="14"/>
      <c r="F34" s="14"/>
      <c r="G34" s="15"/>
      <c r="H34" s="14"/>
      <c r="I34" s="9"/>
      <c r="J34" s="10"/>
      <c r="K34" s="1"/>
      <c r="L34" s="33"/>
    </row>
    <row r="35" spans="1:12" ht="15.75" x14ac:dyDescent="0.25">
      <c r="A35" s="47" t="s">
        <v>27</v>
      </c>
      <c r="B35" s="48"/>
      <c r="C35" s="48"/>
      <c r="D35" s="48"/>
      <c r="E35" s="48"/>
      <c r="F35" s="48"/>
      <c r="G35" s="48"/>
      <c r="H35" s="48"/>
      <c r="I35" s="48"/>
      <c r="J35" s="49"/>
      <c r="K35" s="1"/>
      <c r="L35" s="33"/>
    </row>
    <row r="36" spans="1:12" ht="15.75" x14ac:dyDescent="0.25">
      <c r="A36" s="50" t="s">
        <v>28</v>
      </c>
      <c r="B36" s="51"/>
      <c r="C36" s="51"/>
      <c r="D36" s="51"/>
      <c r="E36" s="51"/>
      <c r="F36" s="51"/>
      <c r="G36" s="51"/>
      <c r="H36" s="51"/>
      <c r="I36" s="51"/>
      <c r="J36" s="52"/>
      <c r="K36" s="1"/>
      <c r="L36" s="33"/>
    </row>
    <row r="37" spans="1:12" ht="25.5" customHeight="1" x14ac:dyDescent="0.25">
      <c r="A37" s="32" t="s">
        <v>29</v>
      </c>
      <c r="B37" s="87" t="s">
        <v>57</v>
      </c>
      <c r="C37" s="87"/>
      <c r="D37" s="87"/>
      <c r="E37" s="87"/>
      <c r="F37" s="87"/>
      <c r="G37" s="87"/>
      <c r="H37" s="87"/>
      <c r="I37" s="87"/>
      <c r="J37" s="87"/>
      <c r="K37" s="1"/>
    </row>
    <row r="38" spans="1:12" ht="61.5" customHeight="1" x14ac:dyDescent="0.25">
      <c r="A38" s="32" t="s">
        <v>30</v>
      </c>
      <c r="B38" s="87" t="s">
        <v>61</v>
      </c>
      <c r="C38" s="87"/>
      <c r="D38" s="87"/>
      <c r="E38" s="87"/>
      <c r="F38" s="87"/>
      <c r="G38" s="87"/>
      <c r="H38" s="87"/>
      <c r="I38" s="87"/>
      <c r="J38" s="87"/>
    </row>
    <row r="39" spans="1:12" ht="52.5" customHeight="1" x14ac:dyDescent="0.25">
      <c r="A39" s="32" t="s">
        <v>31</v>
      </c>
      <c r="B39" s="88" t="s">
        <v>68</v>
      </c>
      <c r="C39" s="88"/>
      <c r="D39" s="88"/>
      <c r="E39" s="88"/>
      <c r="F39" s="88"/>
      <c r="G39" s="88"/>
      <c r="H39" s="88"/>
      <c r="I39" s="88"/>
      <c r="J39" s="88"/>
    </row>
    <row r="40" spans="1:12" ht="52.5" customHeight="1" x14ac:dyDescent="0.25">
      <c r="A40" s="32" t="s">
        <v>32</v>
      </c>
      <c r="B40" s="88" t="s">
        <v>69</v>
      </c>
      <c r="C40" s="88"/>
      <c r="D40" s="88"/>
      <c r="E40" s="88"/>
      <c r="F40" s="88"/>
      <c r="G40" s="88"/>
      <c r="H40" s="88"/>
      <c r="I40" s="88"/>
      <c r="J40" s="88"/>
    </row>
    <row r="41" spans="1:12" ht="17.25" customHeight="1" x14ac:dyDescent="0.25">
      <c r="A41" s="93"/>
      <c r="B41" s="94"/>
      <c r="C41" s="94"/>
      <c r="D41" s="94"/>
      <c r="E41" s="94"/>
      <c r="F41" s="94"/>
      <c r="G41" s="94"/>
      <c r="H41" s="94"/>
      <c r="I41" s="94"/>
      <c r="J41" s="95"/>
    </row>
    <row r="42" spans="1:12" ht="25.5" customHeight="1" x14ac:dyDescent="0.25">
      <c r="A42" s="32" t="s">
        <v>29</v>
      </c>
      <c r="B42" s="67" t="s">
        <v>59</v>
      </c>
      <c r="C42" s="67"/>
      <c r="D42" s="67"/>
      <c r="E42" s="67"/>
      <c r="F42" s="67"/>
      <c r="G42" s="67"/>
      <c r="H42" s="67"/>
      <c r="I42" s="67"/>
      <c r="J42" s="67"/>
    </row>
    <row r="43" spans="1:12" ht="57.75" customHeight="1" x14ac:dyDescent="0.25">
      <c r="A43" s="32" t="s">
        <v>30</v>
      </c>
      <c r="B43" s="88" t="s">
        <v>62</v>
      </c>
      <c r="C43" s="88"/>
      <c r="D43" s="88"/>
      <c r="E43" s="88"/>
      <c r="F43" s="88"/>
      <c r="G43" s="88"/>
      <c r="H43" s="88"/>
      <c r="I43" s="88"/>
      <c r="J43" s="88"/>
    </row>
    <row r="44" spans="1:12" ht="55.5" customHeight="1" x14ac:dyDescent="0.25">
      <c r="A44" s="32" t="s">
        <v>31</v>
      </c>
      <c r="B44" s="88" t="s">
        <v>70</v>
      </c>
      <c r="C44" s="88"/>
      <c r="D44" s="88"/>
      <c r="E44" s="88"/>
      <c r="F44" s="88"/>
      <c r="G44" s="88"/>
      <c r="H44" s="88"/>
      <c r="I44" s="88"/>
      <c r="J44" s="88"/>
    </row>
    <row r="45" spans="1:12" s="37" customFormat="1" ht="98.25" customHeight="1" x14ac:dyDescent="0.25">
      <c r="A45" s="36" t="s">
        <v>32</v>
      </c>
      <c r="B45" s="88" t="s">
        <v>71</v>
      </c>
      <c r="C45" s="88"/>
      <c r="D45" s="88"/>
      <c r="E45" s="88"/>
      <c r="F45" s="88"/>
      <c r="G45" s="88"/>
      <c r="H45" s="88"/>
      <c r="I45" s="88"/>
      <c r="J45" s="88"/>
      <c r="K45" s="5"/>
    </row>
    <row r="46" spans="1:12" ht="15.75" x14ac:dyDescent="0.25">
      <c r="A46" s="47" t="s">
        <v>33</v>
      </c>
      <c r="B46" s="48"/>
      <c r="C46" s="48"/>
      <c r="D46" s="48"/>
      <c r="E46" s="48"/>
      <c r="F46" s="48"/>
      <c r="G46" s="48"/>
      <c r="H46" s="48"/>
      <c r="I46" s="48"/>
      <c r="J46" s="49"/>
    </row>
    <row r="47" spans="1:12" ht="18.75" customHeight="1" x14ac:dyDescent="0.25">
      <c r="A47" s="80" t="s">
        <v>34</v>
      </c>
      <c r="B47" s="81"/>
      <c r="C47" s="81"/>
      <c r="D47" s="81"/>
      <c r="E47" s="81"/>
      <c r="F47" s="81"/>
      <c r="G47" s="81"/>
      <c r="H47" s="81"/>
      <c r="I47" s="81"/>
      <c r="J47" s="82"/>
      <c r="K47" s="1"/>
    </row>
    <row r="48" spans="1:12" ht="111.75" customHeight="1" x14ac:dyDescent="0.25">
      <c r="A48" s="83" t="s">
        <v>72</v>
      </c>
      <c r="B48" s="84"/>
      <c r="C48" s="84"/>
      <c r="D48" s="84"/>
      <c r="E48" s="84"/>
      <c r="F48" s="84"/>
      <c r="G48" s="84"/>
      <c r="H48" s="84"/>
      <c r="I48" s="84"/>
      <c r="J48" s="85"/>
    </row>
    <row r="49" spans="1:10" ht="27.75" customHeight="1" x14ac:dyDescent="0.25">
      <c r="A49" s="86" t="s">
        <v>40</v>
      </c>
      <c r="B49" s="86"/>
      <c r="C49" s="86"/>
      <c r="D49" s="86"/>
      <c r="E49" s="86"/>
      <c r="F49" s="86"/>
      <c r="G49" s="86"/>
      <c r="H49" s="86"/>
      <c r="I49" s="86"/>
      <c r="J49" s="86"/>
    </row>
    <row r="50" spans="1:10" ht="30.75" customHeight="1" x14ac:dyDescent="0.25"/>
  </sheetData>
  <mergeCells count="57">
    <mergeCell ref="B43:J43"/>
    <mergeCell ref="B44:J44"/>
    <mergeCell ref="B45:J45"/>
    <mergeCell ref="A41:J41"/>
    <mergeCell ref="C31:D31"/>
    <mergeCell ref="E31:F31"/>
    <mergeCell ref="G31:H31"/>
    <mergeCell ref="I31:J31"/>
    <mergeCell ref="B42:J42"/>
    <mergeCell ref="A46:J46"/>
    <mergeCell ref="A47:J47"/>
    <mergeCell ref="A48:J48"/>
    <mergeCell ref="A49:J49"/>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1" type="noConversion"/>
  <dataValidations count="16">
    <dataValidation allowBlank="1" showInputMessage="1" showErrorMessage="1" prompt="Monto ejecutado en el trimestre" sqref="H34 H32 H28 H30" xr:uid="{00000000-0002-0000-0000-000000000000}"/>
    <dataValidation allowBlank="1" showInputMessage="1" showErrorMessage="1" prompt="Meta alcanzada en el trimestre" sqref="G28:G30 G32:G34" xr:uid="{00000000-0002-0000-0000-000001000000}"/>
    <dataValidation allowBlank="1" showInputMessage="1" showErrorMessage="1" prompt="Monto presupuestado para el producto" sqref="H29 F28:F29 E29 D30:F30 F32:F33 E33 H33 D28 D32 D34:F34" xr:uid="{00000000-0002-0000-0000-000002000000}"/>
    <dataValidation allowBlank="1" showInputMessage="1" showErrorMessage="1" prompt="Meta anual del indicador" sqref="E28 C28:C30 E32 C32:C34 D29" xr:uid="{00000000-0002-0000-0000-000003000000}"/>
    <dataValidation allowBlank="1" showInputMessage="1" showErrorMessage="1" prompt="Nombre del indicador" sqref="B28:B30 B32:B34" xr:uid="{00000000-0002-0000-0000-000004000000}"/>
    <dataValidation allowBlank="1" showInputMessage="1" showErrorMessage="1" prompt="Nombre de cada producto" sqref="A28:A30 A32:A34"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8:J49" xr:uid="{00000000-0002-0000-0000-000008000000}"/>
    <dataValidation allowBlank="1" showInputMessage="1" showErrorMessage="1" prompt="De existir desvío, explicar razones." sqref="B45:J45 B40:J40" xr:uid="{00000000-0002-0000-0000-000009000000}"/>
    <dataValidation allowBlank="1" showInputMessage="1" showErrorMessage="1" prompt="1. Describir lo plasmado en el presupuesto_x000a_2. Describir lo alcanzado en términos financieros y de producción " sqref="B39:J39 B44:J44" xr:uid="{00000000-0002-0000-0000-00000A000000}"/>
    <dataValidation allowBlank="1" showInputMessage="1" showErrorMessage="1" prompt="¿En qué consiste el producto? su objetivo" sqref="B38:J38 B43:J43" xr:uid="{00000000-0002-0000-0000-00000B000000}"/>
    <dataValidation allowBlank="1" showInputMessage="1" showErrorMessage="1" prompt="Nombre del producto" sqref="B37:J37 B42:J4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51" right="0.17" top="0.48" bottom="0.75" header="0.3" footer="0.3"/>
  <pageSetup scale="70"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Minerba Iliana Martínez Guzmán</cp:lastModifiedBy>
  <cp:lastPrinted>2026-01-15T16:15:10Z</cp:lastPrinted>
  <dcterms:created xsi:type="dcterms:W3CDTF">2021-03-22T15:50:10Z</dcterms:created>
  <dcterms:modified xsi:type="dcterms:W3CDTF">2026-01-15T16:15:10Z</dcterms:modified>
</cp:coreProperties>
</file>