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\ENERO - MARZO 2023\"/>
    </mc:Choice>
  </mc:AlternateContent>
  <bookViews>
    <workbookView xWindow="0" yWindow="0" windowWidth="19455" windowHeight="11970" firstSheet="2" activeTab="2"/>
  </bookViews>
  <sheets>
    <sheet name="Ingresos y Egresos Octubre" sheetId="1" state="hidden" r:id="rId1"/>
    <sheet name="Gráfico1" sheetId="5" r:id="rId2"/>
    <sheet name="Ingresos y Egresos marzo 2023" sheetId="3" r:id="rId3"/>
    <sheet name="resumen objetale" sheetId="2" state="hidden" r:id="rId4"/>
  </sheets>
  <definedNames>
    <definedName name="_xlnm._FilterDatabase" localSheetId="2" hidden="1">'Ingresos y Egresos marzo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marzo 2023'!$A$1:$P$48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P48" i="3" l="1"/>
  <c r="P49" i="3"/>
  <c r="P8" i="3"/>
  <c r="P9" i="3"/>
  <c r="F25" i="3"/>
  <c r="F15" i="3"/>
  <c r="F9" i="3"/>
  <c r="C49" i="3"/>
  <c r="C48" i="3"/>
  <c r="C46" i="3"/>
  <c r="C37" i="3"/>
  <c r="C34" i="3"/>
  <c r="C25" i="3"/>
  <c r="C15" i="3"/>
  <c r="C9" i="3"/>
  <c r="C26" i="3"/>
  <c r="C21" i="3"/>
  <c r="C16" i="3"/>
  <c r="C10" i="3"/>
  <c r="C24" i="3"/>
  <c r="C11" i="3"/>
  <c r="E50" i="3" l="1"/>
  <c r="E48" i="3"/>
  <c r="F37" i="3"/>
  <c r="F34" i="3"/>
  <c r="E9" i="3"/>
  <c r="D9" i="3"/>
  <c r="P46" i="3" l="1"/>
  <c r="P47" i="3"/>
  <c r="P10" i="3" l="1"/>
  <c r="E46" i="3"/>
  <c r="E37" i="3"/>
  <c r="E34" i="3"/>
  <c r="E25" i="3"/>
  <c r="E15" i="3"/>
  <c r="D15" i="3"/>
  <c r="D37" i="3" l="1"/>
  <c r="D34" i="3"/>
  <c r="D2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1" i="3"/>
  <c r="P12" i="3"/>
  <c r="P13" i="3"/>
  <c r="P14" i="3"/>
  <c r="D48" i="3"/>
  <c r="D49" i="3" s="1"/>
  <c r="P15" i="3" l="1"/>
  <c r="I48" i="3"/>
  <c r="I50" i="3" s="1"/>
  <c r="M48" i="3"/>
  <c r="F48" i="3" l="1"/>
  <c r="F50" i="3" s="1"/>
  <c r="K48" i="3"/>
  <c r="K50" i="3" s="1"/>
  <c r="H48" i="3"/>
  <c r="H50" i="3" s="1"/>
  <c r="L48" i="3"/>
  <c r="L50" i="3" s="1"/>
  <c r="J48" i="3"/>
  <c r="J50" i="3" s="1"/>
  <c r="M50" i="3"/>
  <c r="G48" i="3"/>
  <c r="G50" i="3" s="1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 l="1"/>
  <c r="I93" i="1"/>
  <c r="Q93" i="1" s="1"/>
  <c r="H42" i="1"/>
  <c r="I42" i="1"/>
  <c r="G42" i="1"/>
  <c r="Q42" i="1" s="1"/>
</calcChain>
</file>

<file path=xl/sharedStrings.xml><?xml version="1.0" encoding="utf-8"?>
<sst xmlns="http://schemas.openxmlformats.org/spreadsheetml/2006/main" count="1026" uniqueCount="470">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</sst>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6" fillId="0" borderId="0" xfId="2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marzo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2023'!$C$8:$C$45</c:f>
              <c:numCache>
                <c:formatCode>_(* #,##0.00_);_(* \(#,##0.00\);_(* "-"??_);_(@_)</c:formatCode>
                <c:ptCount val="38"/>
                <c:pt idx="0">
                  <c:v>734453753.25</c:v>
                </c:pt>
                <c:pt idx="1">
                  <c:v>503287205</c:v>
                </c:pt>
                <c:pt idx="2">
                  <c:v>394078281</c:v>
                </c:pt>
                <c:pt idx="3">
                  <c:v>52706564</c:v>
                </c:pt>
                <c:pt idx="4">
                  <c:v>150000</c:v>
                </c:pt>
                <c:pt idx="5">
                  <c:v>300000</c:v>
                </c:pt>
                <c:pt idx="6">
                  <c:v>56052360</c:v>
                </c:pt>
                <c:pt idx="7">
                  <c:v>127342042</c:v>
                </c:pt>
                <c:pt idx="8">
                  <c:v>32914374</c:v>
                </c:pt>
                <c:pt idx="9">
                  <c:v>11768000</c:v>
                </c:pt>
                <c:pt idx="10">
                  <c:v>1455668</c:v>
                </c:pt>
                <c:pt idx="11">
                  <c:v>1800000</c:v>
                </c:pt>
                <c:pt idx="12">
                  <c:v>42200000</c:v>
                </c:pt>
                <c:pt idx="13">
                  <c:v>6904000</c:v>
                </c:pt>
                <c:pt idx="14">
                  <c:v>20700000</c:v>
                </c:pt>
                <c:pt idx="15">
                  <c:v>7000000</c:v>
                </c:pt>
                <c:pt idx="16">
                  <c:v>2600000</c:v>
                </c:pt>
                <c:pt idx="17">
                  <c:v>39650000</c:v>
                </c:pt>
                <c:pt idx="18">
                  <c:v>1670000</c:v>
                </c:pt>
                <c:pt idx="19">
                  <c:v>1800000</c:v>
                </c:pt>
                <c:pt idx="20">
                  <c:v>2830000</c:v>
                </c:pt>
                <c:pt idx="21">
                  <c:v>250000</c:v>
                </c:pt>
                <c:pt idx="22">
                  <c:v>800000</c:v>
                </c:pt>
                <c:pt idx="23" formatCode="#,##0.00">
                  <c:v>1300000</c:v>
                </c:pt>
                <c:pt idx="24">
                  <c:v>19800000</c:v>
                </c:pt>
                <c:pt idx="25" formatCode="#,##0.00">
                  <c:v>11200000</c:v>
                </c:pt>
                <c:pt idx="26">
                  <c:v>2800000</c:v>
                </c:pt>
                <c:pt idx="27">
                  <c:v>2800000</c:v>
                </c:pt>
                <c:pt idx="29">
                  <c:v>57374506.25</c:v>
                </c:pt>
                <c:pt idx="30">
                  <c:v>36777808.479999997</c:v>
                </c:pt>
                <c:pt idx="31" formatCode="#,##0.00">
                  <c:v>4739048.8499999996</c:v>
                </c:pt>
                <c:pt idx="32">
                  <c:v>524506.25</c:v>
                </c:pt>
                <c:pt idx="33">
                  <c:v>3300000</c:v>
                </c:pt>
                <c:pt idx="34">
                  <c:v>8550000</c:v>
                </c:pt>
                <c:pt idx="35">
                  <c:v>1000000</c:v>
                </c:pt>
                <c:pt idx="36" formatCode="#,##0.00">
                  <c:v>2283142.67</c:v>
                </c:pt>
                <c:pt idx="37" formatCode="#,##0.00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marzo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marzo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2023'!$E$8:$E$45</c:f>
              <c:numCache>
                <c:formatCode>#,##0.00</c:formatCode>
                <c:ptCount val="38"/>
                <c:pt idx="0" formatCode="_(* #,##0.00_);_(* \(#,##0.00\);_(* &quot;-&quot;??_);_(@_)">
                  <c:v>44483088.409999996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6554315.1699999999</c:v>
                </c:pt>
                <c:pt idx="8" formatCode="_(* #,##0.00_);_(* \(#,##0.00\);_(* &quot;-&quot;??_);_(@_)">
                  <c:v>1637093.13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0.00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marzo 2023'!$F$7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2023'!$F$8:$F$45</c:f>
              <c:numCache>
                <c:formatCode>#,##0.00</c:formatCode>
                <c:ptCount val="38"/>
                <c:pt idx="0" formatCode="_(* #,##0.00_);_(* \(#,##0.00\);_(* &quot;-&quot;??_);_(@_)">
                  <c:v>54453597.310000002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9177758.3299999982</c:v>
                </c:pt>
                <c:pt idx="8" formatCode="_(* #,##0.00_);_(* \(#,##0.00\);_(* &quot;-&quot;??_);_(@_)">
                  <c:v>2220933.4900000002</c:v>
                </c:pt>
                <c:pt idx="9" formatCode="_(* #,##0.00_);_(* \(#,##0.00\);_(* &quot;-&quot;??_);_(@_)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4726793.42</c:v>
                </c:pt>
                <c:pt idx="13" formatCode="_(* #,##0.00_);_(* \(#,##0.00\);_(* &quot;-&quot;??_);_(@_)">
                  <c:v>287484.27</c:v>
                </c:pt>
                <c:pt idx="14" formatCode="_(* #,##0.00_);_(* \(#,##0.00\);_(* &quot;-&quot;??_);_(@_)">
                  <c:v>589532.13</c:v>
                </c:pt>
                <c:pt idx="15" formatCode="_(* #,##0.00_);_(* \(#,##0.00\);_(* &quot;-&quot;??_);_(@_)">
                  <c:v>524045</c:v>
                </c:pt>
                <c:pt idx="16" formatCode="_(* #,##0.00_);_(* \(#,##0.00\);_(* &quot;-&quot;??_);_(@_)">
                  <c:v>651970.02</c:v>
                </c:pt>
                <c:pt idx="17">
                  <c:v>2819159.24</c:v>
                </c:pt>
                <c:pt idx="18" formatCode="_(* #,##0.00_);_(* \(#,##0.00\);_(* &quot;-&quot;??_);_(@_)">
                  <c:v>92976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287945.01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398180.17</c:v>
                </c:pt>
                <c:pt idx="25" formatCode="_(* #,##0.00_);_(* \(#,##0.00\);_(* &quot;-&quot;??_);_(@_)">
                  <c:v>1874445.06</c:v>
                </c:pt>
                <c:pt idx="26" formatCode="_(* #,##0.00_);_(* \(#,##0.00\);_(* &quot;-&quot;??_);_(@_)">
                  <c:v>158795.31</c:v>
                </c:pt>
                <c:pt idx="27" formatCode="_(* #,##0.00_);_(* \(#,##0.00\);_(* &quot;-&quot;??_);_(@_)">
                  <c:v>158795.31</c:v>
                </c:pt>
                <c:pt idx="28" formatCode="0.00">
                  <c:v>0</c:v>
                </c:pt>
                <c:pt idx="29" formatCode="_(* #,##0.00_);_(* \(#,##0.00\);_(* &quot;-&quot;??_);_(@_)">
                  <c:v>3925087.75</c:v>
                </c:pt>
                <c:pt idx="30" formatCode="_(* #,##0.00_);_(* \(#,##0.00\);_(* &quot;-&quot;??_);_(@_)">
                  <c:v>2244228.48</c:v>
                </c:pt>
                <c:pt idx="31" formatCode="_(* #,##0.00_);_(* \(#,##0.00\);_(* &quot;-&quot;??_);_(@_)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marzo 2023'!$G$7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2023'!$G$8:$G$45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marzo 2023'!$H$7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2023'!$H$8:$H$45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marzo 2023'!$I$7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2023'!$I$8:$I$45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marzo 2023'!$J$7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2023'!$J$8:$J$45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marzo 2023'!$K$7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2023'!$K$8:$K$45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marzo 2023'!$L$7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2023'!$L$8:$L$45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marzo 2023'!$M$7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2023'!$M$8:$M$45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marzo 2023'!$N$7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marzo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marzo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marzo 2023'!$P$8:$P$45</c:f>
              <c:numCache>
                <c:formatCode>_(* #,##0.00_);_(* \(#,##0.00\);_(* "-"??_);_(@_)</c:formatCode>
                <c:ptCount val="38"/>
                <c:pt idx="0">
                  <c:v>126016267.73999999</c:v>
                </c:pt>
                <c:pt idx="1">
                  <c:v>99663105.179999992</c:v>
                </c:pt>
                <c:pt idx="2">
                  <c:v>85129920.189999998</c:v>
                </c:pt>
                <c:pt idx="3">
                  <c:v>1569483.65</c:v>
                </c:pt>
                <c:pt idx="4">
                  <c:v>50304.100000000006</c:v>
                </c:pt>
                <c:pt idx="5">
                  <c:v>30000</c:v>
                </c:pt>
                <c:pt idx="6">
                  <c:v>12883397.239999998</c:v>
                </c:pt>
                <c:pt idx="7">
                  <c:v>16462069.139999999</c:v>
                </c:pt>
                <c:pt idx="8">
                  <c:v>4346070.49</c:v>
                </c:pt>
                <c:pt idx="9" formatCode="0.00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7230893.4199999999</c:v>
                </c:pt>
                <c:pt idx="13">
                  <c:v>846467.7</c:v>
                </c:pt>
                <c:pt idx="14" formatCode="0.00">
                  <c:v>2595622.5099999998</c:v>
                </c:pt>
                <c:pt idx="15" formatCode="0.00">
                  <c:v>614045</c:v>
                </c:pt>
                <c:pt idx="16" formatCode="0.00">
                  <c:v>651970.02</c:v>
                </c:pt>
                <c:pt idx="17">
                  <c:v>3336941.37</c:v>
                </c:pt>
                <c:pt idx="18" formatCode="0.00">
                  <c:v>92976</c:v>
                </c:pt>
                <c:pt idx="19" formatCode="0.00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287945.01</c:v>
                </c:pt>
                <c:pt idx="23" formatCode="0.00">
                  <c:v>165613</c:v>
                </c:pt>
                <c:pt idx="24" formatCode="0.00">
                  <c:v>398180.17</c:v>
                </c:pt>
                <c:pt idx="25" formatCode="0.00">
                  <c:v>1991027.19</c:v>
                </c:pt>
                <c:pt idx="26">
                  <c:v>183795.31</c:v>
                </c:pt>
                <c:pt idx="27" formatCode="0.00">
                  <c:v>183795.31</c:v>
                </c:pt>
                <c:pt idx="28" formatCode="0.00">
                  <c:v>0</c:v>
                </c:pt>
                <c:pt idx="29">
                  <c:v>5013421.3100000005</c:v>
                </c:pt>
                <c:pt idx="30" formatCode="0.00">
                  <c:v>2244228.48</c:v>
                </c:pt>
                <c:pt idx="31" formatCode="0.00">
                  <c:v>2619568.83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58"/>
      <c r="L1" s="74"/>
      <c r="M1" s="76"/>
      <c r="N1" s="80"/>
      <c r="O1" s="82"/>
      <c r="P1" s="8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57"/>
      <c r="L2" s="73"/>
      <c r="M2" s="75"/>
      <c r="N2" s="79"/>
      <c r="O2" s="81"/>
      <c r="P2" s="83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57"/>
      <c r="L3" s="73"/>
      <c r="M3" s="75"/>
      <c r="N3" s="79"/>
      <c r="O3" s="81"/>
      <c r="P3" s="83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57"/>
      <c r="L4" s="73"/>
      <c r="M4" s="75"/>
      <c r="N4" s="79"/>
      <c r="O4" s="81"/>
      <c r="P4" s="83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zoomScale="150" zoomScaleNormal="150" workbookViewId="0">
      <selection activeCell="C7" sqref="C7"/>
    </sheetView>
  </sheetViews>
  <sheetFormatPr baseColWidth="10" defaultColWidth="9.33203125" defaultRowHeight="15" x14ac:dyDescent="0.2"/>
  <cols>
    <col min="1" max="1" width="24.33203125" style="3" bestFit="1" customWidth="1"/>
    <col min="2" max="2" width="44.6640625" style="3" bestFit="1" customWidth="1"/>
    <col min="3" max="3" width="32.33203125" style="50" customWidth="1"/>
    <col min="4" max="4" width="30.1640625" style="3" customWidth="1"/>
    <col min="5" max="5" width="30.33203125" style="10" customWidth="1"/>
    <col min="6" max="13" width="23" style="7" customWidth="1"/>
    <col min="14" max="15" width="27.6640625" style="7" customWidth="1"/>
    <col min="16" max="16" width="20.1640625" style="3" customWidth="1"/>
    <col min="17" max="17" width="19.6640625" style="3" bestFit="1" customWidth="1"/>
    <col min="18" max="18" width="9.33203125" style="3"/>
    <col min="19" max="19" width="17.5" style="3" bestFit="1" customWidth="1"/>
    <col min="20" max="20" width="14.5" style="3" bestFit="1" customWidth="1"/>
    <col min="21" max="16384" width="9.33203125" style="3"/>
  </cols>
  <sheetData>
    <row r="1" spans="1:19" ht="15" customHeight="1" x14ac:dyDescent="0.2">
      <c r="B1" s="96" t="s">
        <v>431</v>
      </c>
      <c r="C1" s="96"/>
      <c r="D1" s="96"/>
      <c r="E1" s="96"/>
      <c r="F1" s="96"/>
      <c r="G1" s="96"/>
      <c r="H1" s="96"/>
      <c r="I1" s="93"/>
      <c r="J1" s="93"/>
      <c r="K1" s="93"/>
      <c r="L1" s="93"/>
      <c r="M1" s="93"/>
      <c r="N1" s="93"/>
      <c r="O1" s="93"/>
    </row>
    <row r="2" spans="1:19" x14ac:dyDescent="0.2">
      <c r="A2" s="7"/>
      <c r="B2" s="94" t="s">
        <v>432</v>
      </c>
      <c r="C2" s="94"/>
      <c r="D2" s="94"/>
      <c r="E2" s="94"/>
      <c r="F2" s="94"/>
      <c r="G2" s="94"/>
      <c r="H2" s="94"/>
      <c r="I2" s="92"/>
      <c r="J2" s="92"/>
      <c r="K2" s="92"/>
      <c r="L2" s="92"/>
      <c r="M2" s="92"/>
      <c r="N2" s="92"/>
      <c r="O2" s="92"/>
    </row>
    <row r="3" spans="1:19" x14ac:dyDescent="0.2">
      <c r="A3" s="7"/>
      <c r="B3" s="94" t="s">
        <v>469</v>
      </c>
      <c r="C3" s="94"/>
      <c r="D3" s="94"/>
      <c r="E3" s="94"/>
      <c r="F3" s="94"/>
      <c r="G3" s="94"/>
      <c r="H3" s="94"/>
      <c r="I3" s="92"/>
      <c r="J3" s="92"/>
      <c r="K3" s="92"/>
      <c r="L3" s="92"/>
      <c r="M3" s="92"/>
      <c r="N3" s="92"/>
      <c r="O3" s="92"/>
    </row>
    <row r="4" spans="1:19" x14ac:dyDescent="0.2">
      <c r="B4" s="94" t="s">
        <v>434</v>
      </c>
      <c r="C4" s="94"/>
      <c r="D4" s="94"/>
      <c r="E4" s="94"/>
      <c r="F4" s="94"/>
      <c r="G4" s="94"/>
      <c r="H4" s="94"/>
      <c r="I4" s="92"/>
      <c r="J4" s="92"/>
      <c r="K4" s="92"/>
      <c r="L4" s="92"/>
      <c r="M4" s="92"/>
      <c r="N4" s="92"/>
      <c r="O4" s="92"/>
    </row>
    <row r="5" spans="1:19" x14ac:dyDescent="0.2">
      <c r="A5" s="7"/>
      <c r="B5" s="94" t="s">
        <v>435</v>
      </c>
      <c r="C5" s="94"/>
      <c r="D5" s="94"/>
      <c r="E5" s="94"/>
      <c r="F5" s="94"/>
      <c r="G5" s="94"/>
      <c r="H5" s="94"/>
      <c r="I5" s="92"/>
      <c r="J5" s="92"/>
      <c r="K5" s="92"/>
      <c r="L5" s="92"/>
      <c r="M5" s="92"/>
      <c r="N5" s="92"/>
      <c r="O5" s="92"/>
    </row>
    <row r="6" spans="1:19" x14ac:dyDescent="0.2">
      <c r="A6" s="45"/>
    </row>
    <row r="7" spans="1:19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9" s="10" customFormat="1" x14ac:dyDescent="0.2">
      <c r="A8" s="11" t="s">
        <v>463</v>
      </c>
      <c r="B8" s="11"/>
      <c r="C8" s="60">
        <v>734453753.25</v>
      </c>
      <c r="D8" s="13">
        <v>27079582.02</v>
      </c>
      <c r="E8" s="56">
        <v>44483088.409999996</v>
      </c>
      <c r="F8" s="16">
        <v>54453597.310000002</v>
      </c>
      <c r="G8" s="16"/>
      <c r="H8" s="16"/>
      <c r="I8" s="16"/>
      <c r="J8" s="16"/>
      <c r="K8" s="16"/>
      <c r="L8" s="16"/>
      <c r="M8" s="16"/>
      <c r="N8" s="16"/>
      <c r="O8" s="16"/>
      <c r="P8" s="16">
        <f>SUM(D8:O8)</f>
        <v>126016267.73999999</v>
      </c>
    </row>
    <row r="9" spans="1:19" s="21" customFormat="1" ht="30" x14ac:dyDescent="0.2">
      <c r="A9" s="18">
        <v>2.1</v>
      </c>
      <c r="B9" s="18" t="s">
        <v>403</v>
      </c>
      <c r="C9" s="62">
        <f>SUM(C10:C14)</f>
        <v>503287205</v>
      </c>
      <c r="D9" s="19">
        <f>SUM(D10:D14)</f>
        <v>26349586.380000003</v>
      </c>
      <c r="E9" s="19">
        <f>SUM(E10:E14)</f>
        <v>34940722.119999997</v>
      </c>
      <c r="F9" s="19">
        <f>SUM(F10:F14)</f>
        <v>38372796.68</v>
      </c>
      <c r="G9" s="20"/>
      <c r="H9" s="20"/>
      <c r="I9" s="20"/>
      <c r="J9" s="20"/>
      <c r="K9" s="20"/>
      <c r="L9" s="20"/>
      <c r="M9" s="20"/>
      <c r="N9" s="20"/>
      <c r="O9" s="20"/>
      <c r="P9" s="20">
        <f>SUM(P10:P14)</f>
        <v>99663105.179999992</v>
      </c>
    </row>
    <row r="10" spans="1:19" x14ac:dyDescent="0.2">
      <c r="A10" s="1" t="s">
        <v>50</v>
      </c>
      <c r="B10" s="1" t="s">
        <v>51</v>
      </c>
      <c r="C10" s="64">
        <f>4500000+389578281</f>
        <v>394078281</v>
      </c>
      <c r="D10" s="4">
        <v>22560349.93</v>
      </c>
      <c r="E10" s="14">
        <v>29789186.640000001</v>
      </c>
      <c r="F10" s="14">
        <v>32780383.620000001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6">
        <f>SUM(D10:O10)</f>
        <v>85129920.189999998</v>
      </c>
    </row>
    <row r="11" spans="1:19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14">
        <v>596079.49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6">
        <f t="shared" ref="P11:P45" si="0">SUM(D11:O11)</f>
        <v>1569483.65</v>
      </c>
    </row>
    <row r="12" spans="1:19" ht="28.5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14">
        <v>14918.45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6">
        <f t="shared" si="0"/>
        <v>50304.100000000006</v>
      </c>
    </row>
    <row r="13" spans="1:19" ht="28.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14">
        <v>20000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0"/>
        <v>30000</v>
      </c>
    </row>
    <row r="14" spans="1:19" ht="28.5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>
        <v>4495475.43</v>
      </c>
      <c r="F14" s="14">
        <v>4961415.12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6">
        <f t="shared" si="0"/>
        <v>12883397.239999998</v>
      </c>
    </row>
    <row r="15" spans="1:19" s="21" customFormat="1" x14ac:dyDescent="0.2">
      <c r="A15" s="18">
        <v>2.2000000000000002</v>
      </c>
      <c r="B15" s="18" t="s">
        <v>31</v>
      </c>
      <c r="C15" s="62">
        <f>SUM(C16:C24)</f>
        <v>127342042</v>
      </c>
      <c r="D15" s="19">
        <f>SUM(D16:D24)</f>
        <v>729995.64</v>
      </c>
      <c r="E15" s="19">
        <f>SUM(E16:E24)</f>
        <v>6554315.1699999999</v>
      </c>
      <c r="F15" s="19">
        <f>SUM(F16:F24)</f>
        <v>9177758.3299999982</v>
      </c>
      <c r="G15" s="20"/>
      <c r="H15" s="20"/>
      <c r="I15" s="20"/>
      <c r="J15" s="20"/>
      <c r="K15" s="20"/>
      <c r="L15" s="20"/>
      <c r="M15" s="20"/>
      <c r="N15" s="20"/>
      <c r="O15" s="20"/>
      <c r="P15" s="20">
        <f>SUM(P16:P24)</f>
        <v>16462069.139999999</v>
      </c>
      <c r="Q15" s="53"/>
      <c r="S15" s="53"/>
    </row>
    <row r="16" spans="1:19" ht="22.5" customHeight="1" x14ac:dyDescent="0.2">
      <c r="A16" s="1" t="s">
        <v>70</v>
      </c>
      <c r="B16" s="1" t="s">
        <v>71</v>
      </c>
      <c r="C16" s="64">
        <f>32614374+300000</f>
        <v>32914374</v>
      </c>
      <c r="D16" s="14">
        <v>488043.87</v>
      </c>
      <c r="E16" s="14">
        <v>1637093.13</v>
      </c>
      <c r="F16" s="14">
        <v>2220933.4900000002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f t="shared" si="0"/>
        <v>4346070.49</v>
      </c>
    </row>
    <row r="17" spans="1:17" ht="28.5" x14ac:dyDescent="0.2">
      <c r="A17" s="1" t="s">
        <v>84</v>
      </c>
      <c r="B17" s="1" t="s">
        <v>85</v>
      </c>
      <c r="C17" s="64">
        <v>11768000</v>
      </c>
      <c r="D17" s="8">
        <v>0</v>
      </c>
      <c r="E17" s="8">
        <v>0</v>
      </c>
      <c r="F17" s="14">
        <v>177000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0"/>
        <v>177000</v>
      </c>
    </row>
    <row r="18" spans="1:17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f t="shared" si="0"/>
        <v>0</v>
      </c>
    </row>
    <row r="19" spans="1:17" x14ac:dyDescent="0.2">
      <c r="A19" s="1" t="s">
        <v>104</v>
      </c>
      <c r="B19" s="1" t="s">
        <v>105</v>
      </c>
      <c r="C19" s="64">
        <v>1800000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0"/>
        <v>0</v>
      </c>
    </row>
    <row r="20" spans="1:17" x14ac:dyDescent="0.2">
      <c r="A20" s="1" t="s">
        <v>114</v>
      </c>
      <c r="B20" s="1" t="s">
        <v>115</v>
      </c>
      <c r="C20" s="64">
        <v>42200000</v>
      </c>
      <c r="D20" s="8">
        <v>0</v>
      </c>
      <c r="E20" s="14">
        <v>2504100</v>
      </c>
      <c r="F20" s="14">
        <v>4726793.42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0"/>
        <v>7230893.4199999999</v>
      </c>
    </row>
    <row r="21" spans="1:17" ht="12.75" customHeight="1" x14ac:dyDescent="0.2">
      <c r="A21" s="1" t="s">
        <v>136</v>
      </c>
      <c r="B21" s="1" t="s">
        <v>137</v>
      </c>
      <c r="C21" s="64">
        <f>3700000+3204000</f>
        <v>6904000</v>
      </c>
      <c r="D21" s="14">
        <v>241951.77</v>
      </c>
      <c r="E21" s="14">
        <v>317031.65999999997</v>
      </c>
      <c r="F21" s="14">
        <v>287484.27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4">
        <f t="shared" si="0"/>
        <v>846467.7</v>
      </c>
    </row>
    <row r="22" spans="1:17" ht="42.75" x14ac:dyDescent="0.2">
      <c r="A22" s="87" t="s">
        <v>150</v>
      </c>
      <c r="B22" s="1" t="s">
        <v>151</v>
      </c>
      <c r="C22" s="64">
        <v>20700000</v>
      </c>
      <c r="D22" s="8">
        <v>0</v>
      </c>
      <c r="E22" s="14">
        <v>2006090.38</v>
      </c>
      <c r="F22" s="14">
        <v>589532.13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0"/>
        <v>2595622.5099999998</v>
      </c>
      <c r="Q22" s="54"/>
    </row>
    <row r="23" spans="1:17" ht="28.5" x14ac:dyDescent="0.2">
      <c r="A23" s="87" t="s">
        <v>168</v>
      </c>
      <c r="B23" s="1" t="s">
        <v>169</v>
      </c>
      <c r="C23" s="64">
        <v>7000000</v>
      </c>
      <c r="D23" s="8">
        <v>0</v>
      </c>
      <c r="E23" s="14">
        <v>90000</v>
      </c>
      <c r="F23" s="14">
        <v>524045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0"/>
        <v>614045</v>
      </c>
    </row>
    <row r="24" spans="1:17" ht="28.5" x14ac:dyDescent="0.2">
      <c r="A24" s="87" t="s">
        <v>186</v>
      </c>
      <c r="B24" s="1" t="s">
        <v>187</v>
      </c>
      <c r="C24" s="64">
        <f>600000+2000000</f>
        <v>2600000</v>
      </c>
      <c r="D24" s="8">
        <v>0</v>
      </c>
      <c r="E24" s="8">
        <v>0</v>
      </c>
      <c r="F24" s="14">
        <v>651970.02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0"/>
        <v>651970.02</v>
      </c>
    </row>
    <row r="25" spans="1:17" s="21" customFormat="1" x14ac:dyDescent="0.2">
      <c r="A25" s="18">
        <v>2.2999999999999998</v>
      </c>
      <c r="B25" s="18" t="s">
        <v>34</v>
      </c>
      <c r="C25" s="62">
        <f>SUM(C26:C33)</f>
        <v>39650000</v>
      </c>
      <c r="D25" s="19">
        <f>SUM(D26:D33)</f>
        <v>0</v>
      </c>
      <c r="E25" s="19">
        <f>SUM(E26:E33)</f>
        <v>517782.13</v>
      </c>
      <c r="F25" s="19">
        <f>SUM(F26:F33)</f>
        <v>2819159.24</v>
      </c>
      <c r="G25" s="20"/>
      <c r="H25" s="20"/>
      <c r="I25" s="20"/>
      <c r="J25" s="20"/>
      <c r="K25" s="20"/>
      <c r="L25" s="20"/>
      <c r="M25" s="20"/>
      <c r="N25" s="20"/>
      <c r="O25" s="20"/>
      <c r="P25" s="20">
        <f t="shared" si="0"/>
        <v>3336941.37</v>
      </c>
    </row>
    <row r="26" spans="1:17" ht="12.75" customHeight="1" x14ac:dyDescent="0.2">
      <c r="A26" s="1" t="s">
        <v>192</v>
      </c>
      <c r="B26" s="1" t="s">
        <v>193</v>
      </c>
      <c r="C26" s="64">
        <f>1300000+370000</f>
        <v>1670000</v>
      </c>
      <c r="D26" s="8">
        <v>0</v>
      </c>
      <c r="E26" s="8">
        <v>0</v>
      </c>
      <c r="F26" s="14">
        <v>92976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0"/>
        <v>92976</v>
      </c>
    </row>
    <row r="27" spans="1:17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0"/>
        <v>401200</v>
      </c>
    </row>
    <row r="28" spans="1:17" x14ac:dyDescent="0.2">
      <c r="A28" s="1" t="s">
        <v>460</v>
      </c>
      <c r="B28" s="1" t="s">
        <v>213</v>
      </c>
      <c r="C28" s="64">
        <v>2830000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0"/>
        <v>0</v>
      </c>
    </row>
    <row r="29" spans="1:17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0"/>
        <v>0</v>
      </c>
    </row>
    <row r="30" spans="1:17" ht="15" customHeight="1" x14ac:dyDescent="0.2">
      <c r="A30" s="87" t="s">
        <v>240</v>
      </c>
      <c r="B30" s="1" t="s">
        <v>241</v>
      </c>
      <c r="C30" s="64">
        <v>800000</v>
      </c>
      <c r="D30" s="8">
        <v>0</v>
      </c>
      <c r="E30" s="8">
        <v>0</v>
      </c>
      <c r="F30" s="14">
        <v>287945.01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0"/>
        <v>287945.01</v>
      </c>
    </row>
    <row r="31" spans="1:17" ht="28.5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0</v>
      </c>
      <c r="F31" s="14">
        <v>165613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0"/>
        <v>165613</v>
      </c>
    </row>
    <row r="32" spans="1:17" ht="42.75" x14ac:dyDescent="0.2">
      <c r="A32" s="1" t="s">
        <v>264</v>
      </c>
      <c r="B32" s="1" t="s">
        <v>265</v>
      </c>
      <c r="C32" s="64">
        <v>19800000</v>
      </c>
      <c r="D32" s="8">
        <v>0</v>
      </c>
      <c r="E32" s="8">
        <v>0</v>
      </c>
      <c r="F32" s="14">
        <v>398180.17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0"/>
        <v>398180.17</v>
      </c>
    </row>
    <row r="33" spans="1:24" s="30" customFormat="1" x14ac:dyDescent="0.2">
      <c r="A33" s="1" t="s">
        <v>286</v>
      </c>
      <c r="B33" s="1" t="s">
        <v>287</v>
      </c>
      <c r="C33" s="68">
        <v>11200000</v>
      </c>
      <c r="D33" s="8">
        <v>0</v>
      </c>
      <c r="E33" s="14">
        <v>116582.13</v>
      </c>
      <c r="F33" s="14">
        <v>1874445.06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0"/>
        <v>1991027.19</v>
      </c>
    </row>
    <row r="34" spans="1:24" s="21" customFormat="1" x14ac:dyDescent="0.2">
      <c r="A34" s="18">
        <v>2.4</v>
      </c>
      <c r="B34" s="18" t="s">
        <v>406</v>
      </c>
      <c r="C34" s="61">
        <f>SUM(C35:C36)</f>
        <v>2800000</v>
      </c>
      <c r="D34" s="61">
        <f>SUM(D35:D36)</f>
        <v>0</v>
      </c>
      <c r="E34" s="61">
        <f>SUM(E35:E36)</f>
        <v>25000</v>
      </c>
      <c r="F34" s="61">
        <f>SUM(F35:F36)</f>
        <v>158795.31</v>
      </c>
      <c r="G34" s="61"/>
      <c r="H34" s="61"/>
      <c r="I34" s="61"/>
      <c r="J34" s="61"/>
      <c r="K34" s="61"/>
      <c r="L34" s="61"/>
      <c r="M34" s="61"/>
      <c r="N34" s="61"/>
      <c r="O34" s="61"/>
      <c r="P34" s="20">
        <f t="shared" si="0"/>
        <v>183795.31</v>
      </c>
      <c r="Q34" s="53"/>
    </row>
    <row r="35" spans="1:24" s="30" customFormat="1" ht="28.5" x14ac:dyDescent="0.2">
      <c r="A35" s="1" t="s">
        <v>325</v>
      </c>
      <c r="B35" s="1" t="s">
        <v>326</v>
      </c>
      <c r="C35" s="64">
        <v>2800000</v>
      </c>
      <c r="D35" s="8">
        <v>0</v>
      </c>
      <c r="E35" s="14">
        <v>25000</v>
      </c>
      <c r="F35" s="14">
        <v>158795.31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0"/>
        <v>183795.31</v>
      </c>
      <c r="Q35" s="90"/>
    </row>
    <row r="36" spans="1:24" s="30" customFormat="1" ht="28.5" x14ac:dyDescent="0.2">
      <c r="A36" s="1" t="s">
        <v>341</v>
      </c>
      <c r="B36" s="1" t="s">
        <v>342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0"/>
        <v>0</v>
      </c>
    </row>
    <row r="37" spans="1:24" s="21" customFormat="1" ht="30" x14ac:dyDescent="0.2">
      <c r="A37" s="18">
        <v>2.6</v>
      </c>
      <c r="B37" s="18" t="s">
        <v>407</v>
      </c>
      <c r="C37" s="61">
        <f>SUM(C38:C45)</f>
        <v>57374506.25</v>
      </c>
      <c r="D37" s="61">
        <f>SUM(D38:D45)</f>
        <v>0</v>
      </c>
      <c r="E37" s="61">
        <f>SUM(E38:E45)</f>
        <v>1088333.56</v>
      </c>
      <c r="F37" s="61">
        <f>SUM(F38:F45)</f>
        <v>3925087.75</v>
      </c>
      <c r="G37" s="61"/>
      <c r="H37" s="61"/>
      <c r="I37" s="61"/>
      <c r="J37" s="61"/>
      <c r="K37" s="61"/>
      <c r="L37" s="61"/>
      <c r="M37" s="61"/>
      <c r="N37" s="61"/>
      <c r="O37" s="61"/>
      <c r="P37" s="20">
        <f t="shared" si="0"/>
        <v>5013421.3100000005</v>
      </c>
    </row>
    <row r="38" spans="1:24" s="30" customFormat="1" x14ac:dyDescent="0.2">
      <c r="A38" s="1" t="s">
        <v>348</v>
      </c>
      <c r="B38" s="1" t="s">
        <v>468</v>
      </c>
      <c r="C38" s="64">
        <v>36777808.479999997</v>
      </c>
      <c r="D38" s="8">
        <v>0</v>
      </c>
      <c r="E38" s="8">
        <v>0</v>
      </c>
      <c r="F38" s="14">
        <v>2244228.48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0"/>
        <v>2244228.48</v>
      </c>
    </row>
    <row r="39" spans="1:24" s="30" customFormat="1" ht="42.75" x14ac:dyDescent="0.2">
      <c r="A39" s="1" t="s">
        <v>365</v>
      </c>
      <c r="B39" s="1" t="s">
        <v>366</v>
      </c>
      <c r="C39" s="68">
        <v>4739048.8499999996</v>
      </c>
      <c r="D39" s="8">
        <v>0</v>
      </c>
      <c r="E39" s="14">
        <v>1088333.56</v>
      </c>
      <c r="F39" s="14">
        <v>1531235.27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0"/>
        <v>2619568.83</v>
      </c>
    </row>
    <row r="40" spans="1:24" s="30" customFormat="1" ht="28.5" x14ac:dyDescent="0.2">
      <c r="A40" s="1" t="s">
        <v>419</v>
      </c>
      <c r="B40" s="1" t="s">
        <v>420</v>
      </c>
      <c r="C40" s="64">
        <v>524506.25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0"/>
        <v>0</v>
      </c>
    </row>
    <row r="41" spans="1:24" s="30" customFormat="1" ht="42.75" x14ac:dyDescent="0.2">
      <c r="A41" s="1" t="s">
        <v>371</v>
      </c>
      <c r="B41" s="1" t="s">
        <v>404</v>
      </c>
      <c r="C41" s="64">
        <v>3300000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0"/>
        <v>0</v>
      </c>
    </row>
    <row r="42" spans="1:24" s="30" customFormat="1" ht="40.5" customHeight="1" x14ac:dyDescent="0.2">
      <c r="A42" s="1" t="s">
        <v>375</v>
      </c>
      <c r="B42" s="1" t="s">
        <v>376</v>
      </c>
      <c r="C42" s="64">
        <v>8550000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0"/>
        <v>0</v>
      </c>
    </row>
    <row r="43" spans="1:24" s="30" customFormat="1" ht="28.5" x14ac:dyDescent="0.2">
      <c r="A43" s="1" t="s">
        <v>424</v>
      </c>
      <c r="B43" s="1" t="s">
        <v>427</v>
      </c>
      <c r="C43" s="64">
        <v>1000000</v>
      </c>
      <c r="D43" s="8">
        <v>0</v>
      </c>
      <c r="E43" s="8">
        <v>0</v>
      </c>
      <c r="F43" s="14">
        <v>149624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0"/>
        <v>149624</v>
      </c>
      <c r="Q43" s="31"/>
      <c r="R43" s="31"/>
      <c r="S43" s="31"/>
      <c r="T43" s="31"/>
      <c r="U43" s="31"/>
      <c r="V43" s="31"/>
      <c r="W43" s="31"/>
      <c r="X43" s="31"/>
    </row>
    <row r="44" spans="1:24" s="30" customFormat="1" x14ac:dyDescent="0.2">
      <c r="A44" s="1" t="s">
        <v>392</v>
      </c>
      <c r="B44" s="1" t="s">
        <v>393</v>
      </c>
      <c r="C44" s="68">
        <v>2283142.67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0"/>
        <v>0</v>
      </c>
      <c r="Q44" s="31"/>
      <c r="R44" s="31"/>
      <c r="S44" s="31"/>
      <c r="T44" s="31"/>
      <c r="U44" s="31"/>
      <c r="V44" s="31"/>
      <c r="W44" s="31"/>
      <c r="X44" s="31"/>
    </row>
    <row r="45" spans="1:24" s="30" customFormat="1" ht="42.7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0"/>
        <v>0</v>
      </c>
    </row>
    <row r="46" spans="1:24" s="21" customFormat="1" x14ac:dyDescent="0.2">
      <c r="A46" s="18">
        <v>2.7</v>
      </c>
      <c r="B46" s="18" t="s">
        <v>465</v>
      </c>
      <c r="C46" s="61">
        <f>SUM(C47)</f>
        <v>4000000</v>
      </c>
      <c r="D46" s="61"/>
      <c r="E46" s="61">
        <f>SUM(E47:E47)</f>
        <v>1356935.43</v>
      </c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20">
        <f>SUM(D46:O46)</f>
        <v>1356935.43</v>
      </c>
    </row>
    <row r="47" spans="1:24" s="30" customFormat="1" x14ac:dyDescent="0.2">
      <c r="A47" s="1" t="s">
        <v>464</v>
      </c>
      <c r="B47" s="1" t="s">
        <v>466</v>
      </c>
      <c r="C47" s="64">
        <v>4000000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4">
        <f t="shared" ref="P47" si="1">SUM(D47:O47)</f>
        <v>1356935.43</v>
      </c>
    </row>
    <row r="48" spans="1:24" s="21" customFormat="1" ht="28.5" x14ac:dyDescent="0.2">
      <c r="A48" s="88"/>
      <c r="B48" s="88" t="s">
        <v>458</v>
      </c>
      <c r="C48" s="37">
        <f>+C9+C15+C25+C34+C37+C46</f>
        <v>734453753.25</v>
      </c>
      <c r="D48" s="37">
        <f>+D9+D15+D25+D34+D37</f>
        <v>27079582.020000003</v>
      </c>
      <c r="E48" s="37">
        <f>+E9+E15+E25+E34+E37+E46</f>
        <v>44483088.410000004</v>
      </c>
      <c r="F48" s="37">
        <f t="shared" ref="F48:K48" si="2">+F37+F34+F25+F15+F9</f>
        <v>54453597.310000002</v>
      </c>
      <c r="G48" s="37">
        <f t="shared" si="2"/>
        <v>0</v>
      </c>
      <c r="H48" s="37">
        <f t="shared" si="2"/>
        <v>0</v>
      </c>
      <c r="I48" s="37">
        <f t="shared" si="2"/>
        <v>0</v>
      </c>
      <c r="J48" s="37">
        <f t="shared" si="2"/>
        <v>0</v>
      </c>
      <c r="K48" s="37">
        <f t="shared" si="2"/>
        <v>0</v>
      </c>
      <c r="L48" s="37">
        <f>+L37+L25+L34+L15+L9</f>
        <v>0</v>
      </c>
      <c r="M48" s="37">
        <f>+M37+M25+M15+M9+M34</f>
        <v>0</v>
      </c>
      <c r="N48" s="37"/>
      <c r="O48" s="37"/>
      <c r="P48" s="20">
        <f>+P9+P15+P25+P34+P37+P46</f>
        <v>126016267.74000001</v>
      </c>
    </row>
    <row r="49" spans="3:16" x14ac:dyDescent="0.2">
      <c r="C49" s="91">
        <f>+C48-C8</f>
        <v>0</v>
      </c>
      <c r="D49" s="54">
        <f>+D48-D8</f>
        <v>0</v>
      </c>
      <c r="P49" s="54">
        <f>+P48-P8</f>
        <v>0</v>
      </c>
    </row>
    <row r="50" spans="3:16" x14ac:dyDescent="0.2">
      <c r="E50" s="89">
        <f>+E48-E8</f>
        <v>0</v>
      </c>
      <c r="F50" s="89">
        <f>+F48-F8</f>
        <v>0</v>
      </c>
      <c r="G50" s="89">
        <f t="shared" ref="G50:M50" si="3">+G48-G8</f>
        <v>0</v>
      </c>
      <c r="H50" s="89">
        <f t="shared" si="3"/>
        <v>0</v>
      </c>
      <c r="I50" s="89">
        <f t="shared" si="3"/>
        <v>0</v>
      </c>
      <c r="J50" s="89">
        <f t="shared" si="3"/>
        <v>0</v>
      </c>
      <c r="K50" s="89">
        <f t="shared" si="3"/>
        <v>0</v>
      </c>
      <c r="L50" s="89">
        <f t="shared" si="3"/>
        <v>0</v>
      </c>
      <c r="M50" s="89">
        <f t="shared" si="3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marzo 2023</vt:lpstr>
      <vt:lpstr>resumen objetale</vt:lpstr>
      <vt:lpstr>Gráfico1</vt:lpstr>
      <vt:lpstr>'Ingresos y Egresos marzo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cp:lastPrinted>2022-11-15T20:12:31Z</cp:lastPrinted>
  <dcterms:created xsi:type="dcterms:W3CDTF">2022-03-02T19:25:33Z</dcterms:created>
  <dcterms:modified xsi:type="dcterms:W3CDTF">2023-04-13T16:54:17Z</dcterms:modified>
</cp:coreProperties>
</file>