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000" tabRatio="643" firstSheet="2" activeTab="2"/>
  </bookViews>
  <sheets>
    <sheet name="Ingresos y Egresos Octubre" sheetId="1" state="hidden" r:id="rId1"/>
    <sheet name="Gráfico1" sheetId="5" r:id="rId2"/>
    <sheet name="Ingresos y Egresos Marzo 2024" sheetId="3" r:id="rId3"/>
    <sheet name="resumen objetale" sheetId="2" state="hidden" r:id="rId4"/>
  </sheets>
  <definedNames>
    <definedName name="_xlnm._FilterDatabase" localSheetId="2" hidden="1">'Ingresos y Egresos Marzo 2024'!$A$7:$P$45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Marzo 2024'!$A$1:$P$48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F48" i="3" l="1"/>
  <c r="E15" i="3" l="1"/>
  <c r="E9" i="3"/>
  <c r="P47" i="3" l="1"/>
  <c r="K15" i="3" l="1"/>
  <c r="P16" i="3"/>
  <c r="O15" i="3"/>
  <c r="P8" i="3"/>
  <c r="E37" i="3"/>
  <c r="P41" i="3"/>
  <c r="P39" i="3"/>
  <c r="P38" i="3"/>
  <c r="P36" i="3"/>
  <c r="O37" i="3"/>
  <c r="O34" i="3"/>
  <c r="O25" i="3"/>
  <c r="O9" i="3"/>
  <c r="D9" i="3"/>
  <c r="F9" i="3"/>
  <c r="G9" i="3"/>
  <c r="H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l="1"/>
  <c r="M34" i="3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I48" i="3" s="1"/>
  <c r="H37" i="3"/>
  <c r="H34" i="3"/>
  <c r="H48" i="3" s="1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E48" i="3" l="1"/>
  <c r="E50" i="3" s="1"/>
  <c r="P34" i="3"/>
  <c r="D48" i="3"/>
  <c r="J48" i="3"/>
  <c r="J50" i="3" s="1"/>
  <c r="F50" i="3"/>
  <c r="L48" i="3"/>
  <c r="L50" i="3" s="1"/>
  <c r="G48" i="3"/>
  <c r="P25" i="3"/>
  <c r="K50" i="3"/>
  <c r="P9" i="3"/>
  <c r="P37" i="3"/>
  <c r="C48" i="3"/>
  <c r="C49" i="3" s="1"/>
  <c r="H50" i="3"/>
  <c r="G50" i="3"/>
  <c r="I50" i="3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<sst xmlns="http://schemas.openxmlformats.org/spreadsheetml/2006/main" count="1026" uniqueCount="472">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</sst>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Marzo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Marzo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2024'!$D$8:$D$45</c:f>
              <c:numCache>
                <c:formatCode>#,##0.00</c:formatCode>
                <c:ptCount val="38"/>
                <c:pt idx="0" formatCode="_(* #,##0.00_);_(* \(#,##0.00\);_(* &quot;-&quot;??_);_(@_)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4196756.53</c:v>
                </c:pt>
                <c:pt idx="7">
                  <c:v>4616275.96</c:v>
                </c:pt>
                <c:pt idx="8" formatCode="_(* #,##0.00_);_(* \(#,##0.00\);_(* &quot;-&quot;??_);_(@_)">
                  <c:v>2132929.44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2220789.16</c:v>
                </c:pt>
                <c:pt idx="13" formatCode="_(* #,##0.00_);_(* \(#,##0.00\);_(* &quot;-&quot;??_);_(@_)">
                  <c:v>262557.36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Marzo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2024'!$E$8:$E$45</c:f>
              <c:numCache>
                <c:formatCode>#,##0.00</c:formatCode>
                <c:ptCount val="38"/>
                <c:pt idx="0" formatCode="_(* #,##0.00_);_(* \(#,##0.00\);_(* &quot;-&quot;??_);_(@_)">
                  <c:v>62249996.25</c:v>
                </c:pt>
                <c:pt idx="1">
                  <c:v>46361972.879999995</c:v>
                </c:pt>
                <c:pt idx="2" formatCode="_(* #,##0.00_);_(* \(#,##0.00\);_(* &quot;-&quot;??_);_(@_)">
                  <c:v>40036430.259999998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6100542.6200000001</c:v>
                </c:pt>
                <c:pt idx="7">
                  <c:v>13463019.83</c:v>
                </c:pt>
                <c:pt idx="8" formatCode="_(* #,##0.00_);_(* \(#,##0.00\);_(* &quot;-&quot;??_);_(@_)">
                  <c:v>6478466.0099999998</c:v>
                </c:pt>
                <c:pt idx="9" formatCode="0.00">
                  <c:v>0</c:v>
                </c:pt>
                <c:pt idx="10" formatCode="0.00">
                  <c:v>870962.4</c:v>
                </c:pt>
                <c:pt idx="11" formatCode="0.00">
                  <c:v>331608.88</c:v>
                </c:pt>
                <c:pt idx="12" formatCode="_(* #,##0.00_);_(* \(#,##0.00\);_(* &quot;-&quot;??_);_(@_)">
                  <c:v>710521.9</c:v>
                </c:pt>
                <c:pt idx="13" formatCode="_(* #,##0.00_);_(* \(#,##0.00\);_(* &quot;-&quot;??_);_(@_)">
                  <c:v>286399.71999999997</c:v>
                </c:pt>
                <c:pt idx="14" formatCode="_(* #,##0.00_);_(* \(#,##0.00\);_(* &quot;-&quot;??_);_(@_)">
                  <c:v>4681041.54</c:v>
                </c:pt>
                <c:pt idx="15" formatCode="_(* #,##0.00_);_(* \(#,##0.00\);_(* &quot;-&quot;??_);_(@_)">
                  <c:v>104019.38</c:v>
                </c:pt>
                <c:pt idx="16" formatCode="0.00">
                  <c:v>0</c:v>
                </c:pt>
                <c:pt idx="17">
                  <c:v>1366770.99</c:v>
                </c:pt>
                <c:pt idx="18" formatCode="0.00">
                  <c:v>12986.49</c:v>
                </c:pt>
                <c:pt idx="19" formatCode="_(* #,##0.00_);_(* \(#,##0.00\);_(* &quot;-&quot;??_);_(@_)">
                  <c:v>715776.2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176799.4</c:v>
                </c:pt>
                <c:pt idx="24" formatCode="0.00">
                  <c:v>2124</c:v>
                </c:pt>
                <c:pt idx="25" formatCode="_(* #,##0.00_);_(* \(#,##0.00\);_(* &quot;-&quot;??_);_(@_)">
                  <c:v>459084.9</c:v>
                </c:pt>
                <c:pt idx="26" formatCode="_(* #,##0.00_);_(* \(#,##0.00\);_(* &quot;-&quot;??_);_(@_)">
                  <c:v>282102.93</c:v>
                </c:pt>
                <c:pt idx="27" formatCode="_(* #,##0.00_);_(* \(#,##0.00\);_(* &quot;-&quot;??_);_(@_)">
                  <c:v>282102.93</c:v>
                </c:pt>
                <c:pt idx="28" formatCode="0.00">
                  <c:v>0</c:v>
                </c:pt>
                <c:pt idx="29" formatCode="_(* #,##0.00_);_(* \(#,##0.00\);_(* &quot;-&quot;??_);_(@_)">
                  <c:v>99639.2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91025.2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Marzo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2024'!$F$8:$F$45</c:f>
              <c:numCache>
                <c:formatCode>#,##0.00</c:formatCode>
                <c:ptCount val="38"/>
                <c:pt idx="0" formatCode="_(* #,##0.00_);_(* \(#,##0.00\);_(* &quot;-&quot;??_);_(@_)">
                  <c:v>67156786.75</c:v>
                </c:pt>
                <c:pt idx="1">
                  <c:v>48214854.729999997</c:v>
                </c:pt>
                <c:pt idx="2" formatCode="_(* #,##0.00_);_(* \(#,##0.00\);_(* &quot;-&quot;??_);_(@_)">
                  <c:v>41200703.549999997</c:v>
                </c:pt>
                <c:pt idx="3" formatCode="_(* #,##0.00_);_(* \(#,##0.00\);_(* &quot;-&quot;??_);_(@_)">
                  <c:v>764349.43</c:v>
                </c:pt>
                <c:pt idx="4" formatCode="_(* #,##0.00_);_(* \(#,##0.00\);_(* &quot;-&quot;??_);_(@_)">
                  <c:v>21364</c:v>
                </c:pt>
                <c:pt idx="6" formatCode="_(* #,##0.00_);_(* \(#,##0.00\);_(* &quot;-&quot;??_);_(@_)">
                  <c:v>6228437.75</c:v>
                </c:pt>
                <c:pt idx="7">
                  <c:v>14102132.02</c:v>
                </c:pt>
                <c:pt idx="8" formatCode="_(* #,##0.00_);_(* \(#,##0.00\);_(* &quot;-&quot;??_);_(@_)">
                  <c:v>4934463.79</c:v>
                </c:pt>
                <c:pt idx="9" formatCode="_(* #,##0.00_);_(* \(#,##0.00\);_(* &quot;-&quot;??_);_(@_)">
                  <c:v>0</c:v>
                </c:pt>
                <c:pt idx="10" formatCode="0.00">
                  <c:v>228950</c:v>
                </c:pt>
                <c:pt idx="11" formatCode="0.00">
                  <c:v>0</c:v>
                </c:pt>
                <c:pt idx="12" formatCode="_(* #,##0.00_);_(* \(#,##0.00\);_(* &quot;-&quot;??_);_(@_)">
                  <c:v>6945766.8300000001</c:v>
                </c:pt>
                <c:pt idx="13" formatCode="_(* #,##0.00_);_(* \(#,##0.00\);_(* &quot;-&quot;??_);_(@_)">
                  <c:v>255623.35</c:v>
                </c:pt>
                <c:pt idx="14" formatCode="_(* #,##0.00_);_(* \(#,##0.00\);_(* &quot;-&quot;??_);_(@_)">
                  <c:v>1542594.71</c:v>
                </c:pt>
                <c:pt idx="15" formatCode="_(* #,##0.00_);_(* \(#,##0.00\);_(* &quot;-&quot;??_);_(@_)">
                  <c:v>194733.34</c:v>
                </c:pt>
                <c:pt idx="16" formatCode="_(* #,##0.00_);_(* \(#,##0.00\);_(* &quot;-&quot;??_);_(@_)">
                  <c:v>0</c:v>
                </c:pt>
                <c:pt idx="17">
                  <c:v>4450000</c:v>
                </c:pt>
                <c:pt idx="24" formatCode="_(* #,##0.00_);_(* \(#,##0.00\);_(* &quot;-&quot;??_);_(@_)">
                  <c:v>4450000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9" formatCode="_(* #,##0.00_);_(* \(#,##0.00\);_(* &quot;-&quot;??_);_(@_)">
                  <c:v>364800</c:v>
                </c:pt>
                <c:pt idx="30" formatCode="_(* #,##0.00_);_(* \(#,##0.00\);_(* &quot;-&quot;??_);_(@_)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Marzo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2024'!$G$8:$G$45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Marzo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2024'!$H$8:$H$45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Marzo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2024'!$I$8:$I$45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Marzo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2024'!$J$8:$J$45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Marzo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2024'!$K$8:$K$45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Marzo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2024'!$L$8:$L$45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Marzo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2024'!$M$8:$M$45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Marzo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2024'!$N$8:$N$45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Marzo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2024'!$P$8:$P$45</c:f>
              <c:numCache>
                <c:formatCode>_(* #,##0.00_);_(* \(#,##0.00\);_(* "-"??_);_(@_)</c:formatCode>
                <c:ptCount val="38"/>
                <c:pt idx="0">
                  <c:v>165990948.75</c:v>
                </c:pt>
                <c:pt idx="1">
                  <c:v>126544717.40000001</c:v>
                </c:pt>
                <c:pt idx="2">
                  <c:v>108783267.06999999</c:v>
                </c:pt>
                <c:pt idx="3">
                  <c:v>1214349.4300000002</c:v>
                </c:pt>
                <c:pt idx="4">
                  <c:v>21364</c:v>
                </c:pt>
                <c:pt idx="5">
                  <c:v>0</c:v>
                </c:pt>
                <c:pt idx="6">
                  <c:v>16525736.9</c:v>
                </c:pt>
                <c:pt idx="7">
                  <c:v>32181427.809999999</c:v>
                </c:pt>
                <c:pt idx="8">
                  <c:v>13545859.239999998</c:v>
                </c:pt>
                <c:pt idx="9">
                  <c:v>0</c:v>
                </c:pt>
                <c:pt idx="10">
                  <c:v>1099912.3999999999</c:v>
                </c:pt>
                <c:pt idx="11">
                  <c:v>331608.88</c:v>
                </c:pt>
                <c:pt idx="12">
                  <c:v>9877077.8900000006</c:v>
                </c:pt>
                <c:pt idx="13">
                  <c:v>804580.42999999993</c:v>
                </c:pt>
                <c:pt idx="14">
                  <c:v>6223636.25</c:v>
                </c:pt>
                <c:pt idx="15">
                  <c:v>298752.71999999997</c:v>
                </c:pt>
                <c:pt idx="16">
                  <c:v>0</c:v>
                </c:pt>
                <c:pt idx="17">
                  <c:v>5816770.9900000002</c:v>
                </c:pt>
                <c:pt idx="18">
                  <c:v>12986.49</c:v>
                </c:pt>
                <c:pt idx="19">
                  <c:v>715776.2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176799.4</c:v>
                </c:pt>
                <c:pt idx="24">
                  <c:v>4452124</c:v>
                </c:pt>
                <c:pt idx="25">
                  <c:v>459084.9</c:v>
                </c:pt>
                <c:pt idx="26">
                  <c:v>307102.93</c:v>
                </c:pt>
                <c:pt idx="27" formatCode="0.00">
                  <c:v>307102.93</c:v>
                </c:pt>
                <c:pt idx="28" formatCode="0.00">
                  <c:v>0</c:v>
                </c:pt>
                <c:pt idx="29">
                  <c:v>464439.2</c:v>
                </c:pt>
                <c:pt idx="30" formatCode="0.00">
                  <c:v>364800</c:v>
                </c:pt>
                <c:pt idx="31" formatCode="0.00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91025.2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58"/>
      <c r="L1" s="74"/>
      <c r="M1" s="76"/>
      <c r="N1" s="80"/>
      <c r="O1" s="82"/>
      <c r="P1" s="8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57"/>
      <c r="L2" s="73"/>
      <c r="M2" s="75"/>
      <c r="N2" s="79"/>
      <c r="O2" s="81"/>
      <c r="P2" s="83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57"/>
      <c r="L3" s="73"/>
      <c r="M3" s="75"/>
      <c r="N3" s="79"/>
      <c r="O3" s="81"/>
      <c r="P3" s="83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57"/>
      <c r="L4" s="73"/>
      <c r="M4" s="75"/>
      <c r="N4" s="79"/>
      <c r="O4" s="81"/>
      <c r="P4" s="83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85" zoomScaleNormal="85" workbookViewId="0">
      <selection activeCell="B4" sqref="B4:H4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1" width="21.6640625" style="7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6" t="s">
        <v>431</v>
      </c>
      <c r="C1" s="96"/>
      <c r="D1" s="96"/>
      <c r="E1" s="96"/>
      <c r="F1" s="96"/>
      <c r="G1" s="96"/>
      <c r="H1" s="96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4" t="s">
        <v>432</v>
      </c>
      <c r="C2" s="94"/>
      <c r="D2" s="94"/>
      <c r="E2" s="94"/>
      <c r="F2" s="94"/>
      <c r="G2" s="94"/>
      <c r="H2" s="94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4" t="s">
        <v>471</v>
      </c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O3" s="91"/>
    </row>
    <row r="4" spans="1:16" x14ac:dyDescent="0.2">
      <c r="B4" s="94" t="s">
        <v>434</v>
      </c>
      <c r="C4" s="94"/>
      <c r="D4" s="94"/>
      <c r="E4" s="94"/>
      <c r="F4" s="94"/>
      <c r="G4" s="94"/>
      <c r="H4" s="94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4" t="s">
        <v>435</v>
      </c>
      <c r="C5" s="94"/>
      <c r="D5" s="94"/>
      <c r="E5" s="94"/>
      <c r="F5" s="94"/>
      <c r="G5" s="94"/>
      <c r="H5" s="94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36584165.75</v>
      </c>
      <c r="E8" s="56">
        <v>62249996.25</v>
      </c>
      <c r="F8" s="16">
        <v>67156786.75</v>
      </c>
      <c r="G8" s="16"/>
      <c r="H8" s="16"/>
      <c r="I8" s="16"/>
      <c r="J8" s="16"/>
      <c r="K8" s="16"/>
      <c r="L8" s="16"/>
      <c r="M8" s="16"/>
      <c r="N8" s="16"/>
      <c r="O8" s="16"/>
      <c r="P8" s="16">
        <f>SUM(D8:O8)</f>
        <v>165990948.75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19">
        <f t="shared" si="0"/>
        <v>31967889.790000003</v>
      </c>
      <c r="E9" s="19">
        <f t="shared" si="0"/>
        <v>46361972.879999995</v>
      </c>
      <c r="F9" s="19">
        <f t="shared" si="0"/>
        <v>48214854.729999997</v>
      </c>
      <c r="G9" s="19">
        <f t="shared" si="0"/>
        <v>0</v>
      </c>
      <c r="H9" s="19">
        <f>SUM(H10:H14)</f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20">
        <f>SUM(P10:P14)</f>
        <v>126544717.40000001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27546133.260000002</v>
      </c>
      <c r="E10" s="14">
        <v>40036430.259999998</v>
      </c>
      <c r="F10" s="14">
        <v>41200703.549999997</v>
      </c>
      <c r="G10" s="14"/>
      <c r="H10" s="8"/>
      <c r="I10" s="8"/>
      <c r="J10" s="8"/>
      <c r="K10" s="8"/>
      <c r="L10" s="8"/>
      <c r="M10" s="8"/>
      <c r="N10" s="8"/>
      <c r="O10" s="8"/>
      <c r="P10" s="16">
        <f>SUM(D10:O10)</f>
        <v>108783267.06999999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225000</v>
      </c>
      <c r="E11" s="14">
        <v>225000</v>
      </c>
      <c r="F11" s="14">
        <v>764349.43</v>
      </c>
      <c r="G11" s="14"/>
      <c r="H11" s="8"/>
      <c r="I11" s="8"/>
      <c r="J11" s="8"/>
      <c r="K11" s="8"/>
      <c r="L11" s="8"/>
      <c r="M11" s="8"/>
      <c r="N11" s="8"/>
      <c r="O11" s="8"/>
      <c r="P11" s="16">
        <f>SUM(D11:O11)</f>
        <v>1214349.4300000002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8">
        <v>0</v>
      </c>
      <c r="E12" s="8">
        <v>0</v>
      </c>
      <c r="F12" s="14">
        <v>21364</v>
      </c>
      <c r="G12" s="14"/>
      <c r="H12" s="8"/>
      <c r="I12" s="8"/>
      <c r="J12" s="8"/>
      <c r="K12" s="8"/>
      <c r="L12" s="8"/>
      <c r="M12" s="8"/>
      <c r="N12" s="8"/>
      <c r="O12" s="8"/>
      <c r="P12" s="16">
        <f>SUM(D12:O12)</f>
        <v>21364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14">
        <v>0</v>
      </c>
      <c r="E13" s="14">
        <v>0</v>
      </c>
      <c r="F13" s="14"/>
      <c r="G13" s="14"/>
      <c r="H13" s="8"/>
      <c r="I13" s="8"/>
      <c r="J13" s="8"/>
      <c r="K13" s="8"/>
      <c r="L13" s="8"/>
      <c r="M13" s="8"/>
      <c r="N13" s="8"/>
      <c r="O13" s="8"/>
      <c r="P13" s="16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4196756.53</v>
      </c>
      <c r="E14" s="14">
        <v>6100542.6200000001</v>
      </c>
      <c r="F14" s="14">
        <v>6228437.75</v>
      </c>
      <c r="G14" s="14"/>
      <c r="H14" s="8"/>
      <c r="I14" s="8"/>
      <c r="J14" s="8"/>
      <c r="K14" s="8"/>
      <c r="L14" s="8"/>
      <c r="M14" s="8"/>
      <c r="N14" s="8"/>
      <c r="O14" s="8"/>
      <c r="P14" s="16">
        <f>SUM(D14:O14)</f>
        <v>16525736.9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19">
        <f t="shared" si="1"/>
        <v>4616275.96</v>
      </c>
      <c r="E15" s="19">
        <f t="shared" si="1"/>
        <v>13463019.83</v>
      </c>
      <c r="F15" s="19">
        <f t="shared" si="1"/>
        <v>14102132.02</v>
      </c>
      <c r="G15" s="19">
        <f t="shared" si="1"/>
        <v>0</v>
      </c>
      <c r="H15" s="19">
        <f>SUM(H16:H24)</f>
        <v>0</v>
      </c>
      <c r="I15" s="19">
        <f>SUM(I16:I24)</f>
        <v>0</v>
      </c>
      <c r="J15" s="19">
        <f t="shared" ref="J15:O15" si="2">SUM(J16:J24)</f>
        <v>0</v>
      </c>
      <c r="K15" s="19">
        <f>SUM(K16:K24)</f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20">
        <f>SUM(P16:P24)</f>
        <v>32181427.809999999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2132929.44</v>
      </c>
      <c r="E16" s="14">
        <v>6478466.0099999998</v>
      </c>
      <c r="F16" s="14">
        <v>4934463.79</v>
      </c>
      <c r="G16" s="14"/>
      <c r="H16" s="8"/>
      <c r="I16" s="8"/>
      <c r="J16" s="8"/>
      <c r="K16" s="93"/>
      <c r="L16" s="8"/>
      <c r="M16" s="8"/>
      <c r="N16" s="8"/>
      <c r="O16" s="8"/>
      <c r="P16" s="16">
        <f>SUM(D16:O16)</f>
        <v>13545859.239999998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0</v>
      </c>
      <c r="G17" s="14"/>
      <c r="H17" s="8"/>
      <c r="I17" s="8"/>
      <c r="J17" s="8"/>
      <c r="K17" s="8"/>
      <c r="L17" s="8"/>
      <c r="M17" s="8"/>
      <c r="P17" s="16">
        <f t="shared" ref="P17:P33" si="3">SUM(D17:O17)</f>
        <v>0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870962.4</v>
      </c>
      <c r="F18" s="8">
        <v>228950</v>
      </c>
      <c r="G18" s="14"/>
      <c r="H18" s="8"/>
      <c r="I18" s="8"/>
      <c r="J18" s="8"/>
      <c r="K18" s="8"/>
      <c r="L18" s="8"/>
      <c r="M18" s="8"/>
      <c r="P18" s="16">
        <f t="shared" si="3"/>
        <v>1099912.3999999999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331608.88</v>
      </c>
      <c r="F19" s="8">
        <v>0</v>
      </c>
      <c r="G19" s="8"/>
      <c r="H19" s="8"/>
      <c r="I19" s="8"/>
      <c r="J19" s="8"/>
      <c r="K19" s="8"/>
      <c r="L19" s="8"/>
      <c r="M19" s="8"/>
      <c r="P19" s="16">
        <f t="shared" si="3"/>
        <v>331608.88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2220789.16</v>
      </c>
      <c r="E20" s="14">
        <v>710521.9</v>
      </c>
      <c r="F20" s="14">
        <v>6945766.8300000001</v>
      </c>
      <c r="G20" s="14"/>
      <c r="H20" s="8"/>
      <c r="I20" s="8"/>
      <c r="J20" s="8"/>
      <c r="K20" s="8"/>
      <c r="L20" s="8"/>
      <c r="M20" s="8"/>
      <c r="P20" s="16">
        <f t="shared" si="3"/>
        <v>9877077.8900000006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262557.36</v>
      </c>
      <c r="E21" s="14">
        <v>286399.71999999997</v>
      </c>
      <c r="F21" s="14">
        <v>255623.35</v>
      </c>
      <c r="G21" s="14"/>
      <c r="H21" s="8"/>
      <c r="I21" s="8"/>
      <c r="J21" s="8"/>
      <c r="K21" s="8"/>
      <c r="L21" s="8"/>
      <c r="N21" s="8"/>
      <c r="O21" s="8"/>
      <c r="P21" s="16">
        <f t="shared" si="3"/>
        <v>804580.42999999993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4681041.54</v>
      </c>
      <c r="F22" s="14">
        <v>1542594.71</v>
      </c>
      <c r="G22" s="14"/>
      <c r="H22" s="8"/>
      <c r="I22" s="8"/>
      <c r="J22" s="8"/>
      <c r="K22" s="8"/>
      <c r="L22" s="8"/>
      <c r="N22" s="8"/>
      <c r="O22" s="8"/>
      <c r="P22" s="16">
        <f t="shared" si="3"/>
        <v>6223636.25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104019.38</v>
      </c>
      <c r="F23" s="14">
        <v>194733.34</v>
      </c>
      <c r="G23" s="14"/>
      <c r="H23" s="8"/>
      <c r="I23" s="8"/>
      <c r="J23" s="8"/>
      <c r="K23" s="8"/>
      <c r="L23" s="8"/>
      <c r="N23" s="8"/>
      <c r="O23" s="8"/>
      <c r="P23" s="16">
        <f t="shared" si="3"/>
        <v>298752.71999999997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0</v>
      </c>
      <c r="G24" s="14"/>
      <c r="H24" s="8"/>
      <c r="I24" s="8"/>
      <c r="J24" s="8"/>
      <c r="K24" s="8"/>
      <c r="N24" s="8"/>
      <c r="O24" s="3"/>
      <c r="P24" s="16">
        <f t="shared" si="3"/>
        <v>0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G25" si="4">SUM(D26:D33)</f>
        <v>0</v>
      </c>
      <c r="E25" s="19">
        <f t="shared" si="4"/>
        <v>1366770.99</v>
      </c>
      <c r="F25" s="19">
        <f t="shared" si="4"/>
        <v>4450000</v>
      </c>
      <c r="G25" s="19">
        <f t="shared" si="4"/>
        <v>0</v>
      </c>
      <c r="H25" s="19">
        <f>SUM(H26:H33)</f>
        <v>0</v>
      </c>
      <c r="I25" s="19">
        <f>SUM(I26:I33)</f>
        <v>0</v>
      </c>
      <c r="J25" s="19">
        <f t="shared" ref="J25:M25" si="5">SUM(J26:J33)</f>
        <v>0</v>
      </c>
      <c r="K25" s="19">
        <f t="shared" si="5"/>
        <v>0</v>
      </c>
      <c r="L25" s="19">
        <f t="shared" si="5"/>
        <v>0</v>
      </c>
      <c r="M25" s="19">
        <f t="shared" si="5"/>
        <v>0</v>
      </c>
      <c r="N25" s="19">
        <f>SUM(N26:N33)</f>
        <v>0</v>
      </c>
      <c r="O25" s="19">
        <f>SUM(O26:O33)</f>
        <v>0</v>
      </c>
      <c r="P25" s="20">
        <f t="shared" si="3"/>
        <v>5816770.9900000002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12986.49</v>
      </c>
      <c r="F26" s="14"/>
      <c r="G26" s="14"/>
      <c r="H26" s="8"/>
      <c r="I26" s="8"/>
      <c r="J26" s="8"/>
      <c r="K26" s="8"/>
      <c r="N26" s="8"/>
      <c r="O26" s="3"/>
      <c r="P26" s="16">
        <f t="shared" si="3"/>
        <v>12986.49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715776.2</v>
      </c>
      <c r="F27" s="8"/>
      <c r="G27" s="8"/>
      <c r="H27" s="8"/>
      <c r="I27" s="8"/>
      <c r="J27" s="8"/>
      <c r="K27" s="8"/>
      <c r="N27" s="8"/>
      <c r="O27" s="3"/>
      <c r="P27" s="16">
        <f t="shared" si="3"/>
        <v>715776.2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/>
      <c r="G28" s="14"/>
      <c r="H28" s="8"/>
      <c r="I28" s="8"/>
      <c r="J28" s="8"/>
      <c r="K28" s="8"/>
      <c r="N28" s="8"/>
      <c r="O28" s="3"/>
      <c r="P28" s="16">
        <f t="shared" si="3"/>
        <v>0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/>
      <c r="G29" s="8"/>
      <c r="H29" s="8"/>
      <c r="I29" s="8"/>
      <c r="J29" s="8"/>
      <c r="K29" s="8"/>
      <c r="L29" s="8"/>
      <c r="M29" s="8"/>
      <c r="O29" s="8"/>
      <c r="P29" s="16">
        <f t="shared" si="3"/>
        <v>0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/>
      <c r="G30" s="14"/>
      <c r="H30" s="8"/>
      <c r="I30" s="8"/>
      <c r="J30" s="8"/>
      <c r="K30" s="8"/>
      <c r="L30" s="8"/>
      <c r="M30" s="8"/>
      <c r="O30" s="8"/>
      <c r="P30" s="16">
        <f t="shared" si="3"/>
        <v>0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176799.4</v>
      </c>
      <c r="F31" s="14"/>
      <c r="G31" s="8"/>
      <c r="H31" s="8"/>
      <c r="I31" s="8"/>
      <c r="J31" s="8"/>
      <c r="K31" s="8"/>
      <c r="L31" s="8"/>
      <c r="M31" s="8"/>
      <c r="O31" s="8"/>
      <c r="P31" s="16">
        <f t="shared" si="3"/>
        <v>176799.4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2124</v>
      </c>
      <c r="F32" s="14">
        <v>4450000</v>
      </c>
      <c r="G32" s="14"/>
      <c r="H32" s="8"/>
      <c r="I32" s="8"/>
      <c r="J32" s="8"/>
      <c r="K32" s="8"/>
      <c r="L32" s="8"/>
      <c r="M32" s="8"/>
      <c r="O32" s="8"/>
      <c r="P32" s="16">
        <f t="shared" si="3"/>
        <v>4452124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459084.9</v>
      </c>
      <c r="F33" s="14"/>
      <c r="G33" s="14"/>
      <c r="H33" s="8"/>
      <c r="I33" s="8"/>
      <c r="J33" s="8"/>
      <c r="K33" s="8"/>
      <c r="L33" s="8"/>
      <c r="M33" s="8"/>
      <c r="N33" s="7"/>
      <c r="O33" s="8"/>
      <c r="P33" s="16">
        <f t="shared" si="3"/>
        <v>459084.9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61">
        <f t="shared" si="6"/>
        <v>0</v>
      </c>
      <c r="E34" s="61">
        <f t="shared" si="6"/>
        <v>282102.93</v>
      </c>
      <c r="F34" s="61">
        <f t="shared" si="6"/>
        <v>25000</v>
      </c>
      <c r="G34" s="61">
        <f t="shared" si="6"/>
        <v>0</v>
      </c>
      <c r="H34" s="61">
        <f t="shared" si="6"/>
        <v>0</v>
      </c>
      <c r="I34" s="61">
        <f>SUM(I35:I36)</f>
        <v>0</v>
      </c>
      <c r="J34" s="61">
        <f t="shared" si="6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20">
        <f>SUM(D34:O34)</f>
        <v>307102.93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282102.93</v>
      </c>
      <c r="F35" s="14">
        <v>25000</v>
      </c>
      <c r="G35" s="8"/>
      <c r="H35" s="8"/>
      <c r="I35" s="8"/>
      <c r="J35" s="8"/>
      <c r="K35" s="8"/>
      <c r="L35" s="8"/>
      <c r="M35" s="8"/>
      <c r="N35" s="8"/>
      <c r="O35" s="8"/>
      <c r="P35" s="8">
        <f t="shared" ref="P35:P45" si="7">SUM(D35:O35)</f>
        <v>307102.93</v>
      </c>
    </row>
    <row r="36" spans="1:21" s="30" customFormat="1" ht="57" x14ac:dyDescent="0.2">
      <c r="A36" s="1" t="s">
        <v>470</v>
      </c>
      <c r="B36" s="1" t="s">
        <v>469</v>
      </c>
      <c r="C36" s="64"/>
      <c r="D36" s="8">
        <v>0</v>
      </c>
      <c r="E36" s="8"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>
        <f t="shared" si="7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8">SUM(D38:D45)</f>
        <v>0</v>
      </c>
      <c r="E37" s="61">
        <f>SUM(E38:E45)</f>
        <v>99639.2</v>
      </c>
      <c r="F37" s="61">
        <f t="shared" si="8"/>
        <v>364800</v>
      </c>
      <c r="G37" s="61">
        <f t="shared" si="8"/>
        <v>0</v>
      </c>
      <c r="H37" s="61">
        <f t="shared" si="8"/>
        <v>0</v>
      </c>
      <c r="I37" s="61">
        <f t="shared" ref="I37:M37" si="9">SUM(I38:I45)</f>
        <v>0</v>
      </c>
      <c r="J37" s="61">
        <f t="shared" si="9"/>
        <v>0</v>
      </c>
      <c r="K37" s="61">
        <f t="shared" si="9"/>
        <v>0</v>
      </c>
      <c r="L37" s="61">
        <f t="shared" si="9"/>
        <v>0</v>
      </c>
      <c r="M37" s="61">
        <f t="shared" si="9"/>
        <v>0</v>
      </c>
      <c r="N37" s="61">
        <f>SUM(N38:N45)</f>
        <v>0</v>
      </c>
      <c r="O37" s="61">
        <f>SUM(O38:O45)</f>
        <v>0</v>
      </c>
      <c r="P37" s="20">
        <f t="shared" si="7"/>
        <v>464439.2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14">
        <v>0</v>
      </c>
      <c r="F38" s="14">
        <v>364800</v>
      </c>
      <c r="G38" s="8"/>
      <c r="H38" s="8"/>
      <c r="I38" s="8"/>
      <c r="J38" s="8"/>
      <c r="K38" s="8"/>
      <c r="L38" s="8"/>
      <c r="M38" s="8"/>
      <c r="N38" s="8"/>
      <c r="O38" s="8"/>
      <c r="P38" s="8">
        <f t="shared" si="7"/>
        <v>364800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>
        <f t="shared" si="7"/>
        <v>0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8614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>
        <f t="shared" si="7"/>
        <v>8614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91025.2</v>
      </c>
      <c r="F42" s="8"/>
      <c r="G42" s="14"/>
      <c r="H42" s="8"/>
      <c r="I42" s="8"/>
      <c r="J42" s="8"/>
      <c r="K42" s="8"/>
      <c r="L42" s="8"/>
      <c r="M42" s="8"/>
      <c r="N42" s="8"/>
      <c r="O42" s="8"/>
      <c r="P42" s="8">
        <f t="shared" si="7"/>
        <v>91025.2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/>
      <c r="G43" s="8"/>
      <c r="H43" s="8"/>
      <c r="I43" s="8"/>
      <c r="J43" s="8"/>
      <c r="K43" s="8"/>
      <c r="L43" s="8"/>
      <c r="M43" s="8"/>
      <c r="N43" s="8"/>
      <c r="O43" s="8"/>
      <c r="P43" s="8">
        <f t="shared" si="7"/>
        <v>0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>
        <f t="shared" si="7"/>
        <v>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61">
        <f t="shared" si="10"/>
        <v>0</v>
      </c>
      <c r="E46" s="61">
        <f t="shared" si="10"/>
        <v>676490.42</v>
      </c>
      <c r="F46" s="61">
        <f t="shared" si="10"/>
        <v>0</v>
      </c>
      <c r="G46" s="61">
        <f t="shared" si="10"/>
        <v>0</v>
      </c>
      <c r="H46" s="61">
        <f t="shared" si="10"/>
        <v>0</v>
      </c>
      <c r="I46" s="61">
        <f t="shared" si="10"/>
        <v>0</v>
      </c>
      <c r="J46" s="61">
        <f>SUM(J47)</f>
        <v>0</v>
      </c>
      <c r="K46" s="61">
        <f t="shared" si="10"/>
        <v>0</v>
      </c>
      <c r="L46" s="61">
        <f t="shared" si="10"/>
        <v>0</v>
      </c>
      <c r="M46" s="61">
        <f t="shared" si="10"/>
        <v>0</v>
      </c>
      <c r="N46" s="61">
        <f t="shared" si="10"/>
        <v>0</v>
      </c>
      <c r="O46" s="61"/>
      <c r="P46" s="20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676490.42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/>
      <c r="L47" s="8"/>
      <c r="M47" s="8">
        <v>0</v>
      </c>
      <c r="N47" s="8">
        <v>0</v>
      </c>
      <c r="O47" s="8"/>
      <c r="P47" s="14">
        <f>SUM(D47:O47)</f>
        <v>676490.42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 t="shared" ref="D48:K48" si="11">+D37+D34+D25+D15+D9+D46</f>
        <v>36584165.75</v>
      </c>
      <c r="E48" s="37">
        <f t="shared" si="11"/>
        <v>62249996.25</v>
      </c>
      <c r="F48" s="37">
        <f>+F37+F34+F25+F15+F9+F46</f>
        <v>67156786.75</v>
      </c>
      <c r="G48" s="37">
        <f t="shared" si="11"/>
        <v>0</v>
      </c>
      <c r="H48" s="37">
        <f t="shared" si="11"/>
        <v>0</v>
      </c>
      <c r="I48" s="37">
        <f t="shared" si="11"/>
        <v>0</v>
      </c>
      <c r="J48" s="37">
        <f t="shared" si="11"/>
        <v>0</v>
      </c>
      <c r="K48" s="37">
        <f t="shared" si="11"/>
        <v>0</v>
      </c>
      <c r="L48" s="37">
        <f>+L37+L34+L25+L15+L9+L47</f>
        <v>0</v>
      </c>
      <c r="M48" s="37">
        <f>+M37+M34+M25+M15+M9</f>
        <v>0</v>
      </c>
      <c r="N48" s="37">
        <f>+N37+N34+N25+N15+N9</f>
        <v>0</v>
      </c>
      <c r="O48" s="37"/>
      <c r="P48" s="20">
        <f>+P9+P15+P25+P34+P37+P46</f>
        <v>165314458.33000001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-676490.41999998689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H50:I50" si="12">+H48-H8</f>
        <v>0</v>
      </c>
      <c r="I50" s="89">
        <f t="shared" si="12"/>
        <v>0</v>
      </c>
      <c r="J50" s="89">
        <f>+J48-J8</f>
        <v>0</v>
      </c>
      <c r="K50" s="89">
        <f>+K48-K8</f>
        <v>0</v>
      </c>
      <c r="L50" s="89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Marzo 2024</vt:lpstr>
      <vt:lpstr>resumen objetale</vt:lpstr>
      <vt:lpstr>Gráfico1</vt:lpstr>
      <vt:lpstr>'Ingresos y Egresos Marzo 2024'!Área_de_impresión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2024-04-02T12:36:41Z</dcterms:modified>
</cp:coreProperties>
</file>