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esktop\2026\TRANSPARENCIA 2026\MARZO\"/>
    </mc:Choice>
  </mc:AlternateContent>
  <xr:revisionPtr revIDLastSave="0" documentId="13_ncr:1_{01C3617A-7EF7-4DB9-8D74-08FAE67A2C3F}" xr6:coauthVersionLast="47" xr6:coauthVersionMax="47" xr10:uidLastSave="{00000000-0000-0000-0000-000000000000}"/>
  <bookViews>
    <workbookView xWindow="-120" yWindow="-120" windowWidth="29040" windowHeight="15720" tabRatio="643" firstSheet="1" activeTab="2" xr2:uid="{00000000-000D-0000-FFFF-FFFF00000000}"/>
  </bookViews>
  <sheets>
    <sheet name="Ingresos y Egresos Octubre" sheetId="1" state="hidden" r:id="rId1"/>
    <sheet name="Gráfico1" sheetId="5" r:id="rId2"/>
    <sheet name="Ingresos y Egresos FEB. 2026" sheetId="3" r:id="rId3"/>
    <sheet name="resumen objetale" sheetId="2" state="hidden" r:id="rId4"/>
  </sheets>
  <definedNames>
    <definedName name="_xlnm._FilterDatabase" localSheetId="2" hidden="1">'Ingresos y Egresos FEB. 2026'!$A$7:$R$45</definedName>
    <definedName name="_xlnm._FilterDatabase" localSheetId="0" hidden="1">'Ingresos y Egresos Octubre'!$A$7:$Q$237</definedName>
    <definedName name="_xlnm._FilterDatabase" localSheetId="3" hidden="1">'resumen objetale'!$A$9:$S$230</definedName>
    <definedName name="_xlnm.Print_Area" localSheetId="2">'Ingresos y Egresos FEB. 2026'!$A$1:$R$48</definedName>
    <definedName name="_xlnm.Print_Area" localSheetId="0">'Ingresos y Egresos Octubre'!$A$1:$Q$238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3" l="1"/>
  <c r="Q49" i="3"/>
  <c r="Q48" i="3"/>
  <c r="R9" i="3"/>
  <c r="R47" i="3"/>
  <c r="R34" i="3"/>
  <c r="R39" i="3"/>
  <c r="R40" i="3"/>
  <c r="R41" i="3"/>
  <c r="R42" i="3"/>
  <c r="R43" i="3"/>
  <c r="R44" i="3"/>
  <c r="R45" i="3"/>
  <c r="R38" i="3"/>
  <c r="R37" i="3"/>
  <c r="R36" i="3"/>
  <c r="R35" i="3"/>
  <c r="R33" i="3"/>
  <c r="R27" i="3"/>
  <c r="R28" i="3"/>
  <c r="R29" i="3"/>
  <c r="R30" i="3"/>
  <c r="R31" i="3"/>
  <c r="R32" i="3"/>
  <c r="R26" i="3"/>
  <c r="R25" i="3"/>
  <c r="R19" i="3"/>
  <c r="R17" i="3"/>
  <c r="R18" i="3"/>
  <c r="R20" i="3"/>
  <c r="R21" i="3"/>
  <c r="R22" i="3"/>
  <c r="R23" i="3"/>
  <c r="R24" i="3"/>
  <c r="R16" i="3"/>
  <c r="R14" i="3"/>
  <c r="R13" i="3"/>
  <c r="R12" i="3"/>
  <c r="R11" i="3"/>
  <c r="R10" i="3"/>
  <c r="R8" i="3"/>
  <c r="P48" i="3"/>
  <c r="P49" i="3" s="1"/>
  <c r="C48" i="3"/>
  <c r="M15" i="3"/>
  <c r="R15" i="3" l="1"/>
  <c r="G9" i="3"/>
  <c r="O46" i="3" l="1"/>
  <c r="O15" i="3"/>
  <c r="N25" i="3" l="1"/>
  <c r="N9" i="3"/>
  <c r="H9" i="3" l="1"/>
  <c r="E15" i="3" l="1"/>
  <c r="E9" i="3"/>
  <c r="K15" i="3" l="1"/>
  <c r="E37" i="3"/>
  <c r="O37" i="3"/>
  <c r="O34" i="3"/>
  <c r="O25" i="3"/>
  <c r="O9" i="3"/>
  <c r="F9" i="3"/>
  <c r="I9" i="3"/>
  <c r="J9" i="3"/>
  <c r="K9" i="3"/>
  <c r="L9" i="3"/>
  <c r="M9" i="3"/>
  <c r="O48" i="3" l="1"/>
  <c r="O50" i="3" s="1"/>
  <c r="N37" i="3"/>
  <c r="I25" i="3"/>
  <c r="H25" i="3"/>
  <c r="I15" i="3"/>
  <c r="H15" i="3"/>
  <c r="N46" i="3" l="1"/>
  <c r="N34" i="3"/>
  <c r="N15" i="3"/>
  <c r="N48" i="3" s="1"/>
  <c r="N50" i="3" s="1"/>
  <c r="M34" i="3" l="1"/>
  <c r="J46" i="3" l="1"/>
  <c r="M46" i="3"/>
  <c r="M37" i="3"/>
  <c r="M25" i="3"/>
  <c r="M48" i="3" s="1"/>
  <c r="M50" i="3" s="1"/>
  <c r="J37" i="3" l="1"/>
  <c r="L15" i="3"/>
  <c r="L25" i="3"/>
  <c r="L34" i="3"/>
  <c r="L37" i="3"/>
  <c r="L46" i="3"/>
  <c r="K25" i="3"/>
  <c r="K34" i="3"/>
  <c r="K37" i="3"/>
  <c r="K46" i="3"/>
  <c r="J34" i="3"/>
  <c r="J15" i="3"/>
  <c r="J25" i="3"/>
  <c r="F15" i="3"/>
  <c r="F46" i="3"/>
  <c r="F25" i="3"/>
  <c r="F34" i="3"/>
  <c r="F37" i="3"/>
  <c r="E25" i="3"/>
  <c r="E34" i="3"/>
  <c r="E48" i="3" s="1"/>
  <c r="E50" i="3" s="1"/>
  <c r="E46" i="3"/>
  <c r="I46" i="3"/>
  <c r="H46" i="3"/>
  <c r="G46" i="3"/>
  <c r="D46" i="3"/>
  <c r="I37" i="3"/>
  <c r="I34" i="3"/>
  <c r="H37" i="3"/>
  <c r="H34" i="3"/>
  <c r="G34" i="3"/>
  <c r="G25" i="3"/>
  <c r="G37" i="3"/>
  <c r="G15" i="3"/>
  <c r="D37" i="3"/>
  <c r="D34" i="3"/>
  <c r="D2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I93" i="1"/>
  <c r="Q93" i="1" s="1"/>
  <c r="H42" i="1"/>
  <c r="I42" i="1"/>
  <c r="Q42" i="1" s="1"/>
  <c r="G42" i="1"/>
  <c r="D48" i="3" l="1"/>
  <c r="D49" i="3" s="1"/>
  <c r="K48" i="3"/>
  <c r="K50" i="3" s="1"/>
  <c r="J48" i="3"/>
  <c r="J50" i="3" s="1"/>
  <c r="F48" i="3"/>
  <c r="F50" i="3" s="1"/>
  <c r="L48" i="3"/>
  <c r="L50" i="3" s="1"/>
  <c r="I48" i="3"/>
  <c r="I50" i="3" s="1"/>
  <c r="H48" i="3"/>
  <c r="H50" i="3" s="1"/>
  <c r="G48" i="3"/>
  <c r="G50" i="3" s="1"/>
  <c r="C49" i="3"/>
  <c r="D50" i="3" l="1"/>
  <c r="R49" i="3"/>
</calcChain>
</file>

<file path=xl/sharedStrings.xml><?xml version="1.0" encoding="utf-8"?>
<sst xmlns="http://schemas.openxmlformats.org/spreadsheetml/2006/main" count="1028" uniqueCount="473">
  <si>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</si>
  <si>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</si>
  <si>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</si>
  <si>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</si>
  <si>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</si>
  <si>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</si>
  <si>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</si>
  <si>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</si>
  <si>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</si>
  <si>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</si>
  <si>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</si>
  <si>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</si>
  <si>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</si>
  <si>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</si>
  <si>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</si>
  <si>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</si>
  <si>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</si>
  <si>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</si>
  <si>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</si>
  <si>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</si>
  <si>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</si>
  <si>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</si>
  <si>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</si>
  <si>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</si>
  <si>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</si>
  <si>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</si>
  <si>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</si>
  <si>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</si>
  <si>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</si>
  <si>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</si>
  <si>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</si>
  <si>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</si>
  <si>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</si>
  <si>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</si>
  <si>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</si>
  <si>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</si>
  <si>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</si>
  <si>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</si>
  <si>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</si>
  <si>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</si>
  <si>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</si>
  <si>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</si>
  <si>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</si>
  <si>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</si>
  <si>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</si>
  <si>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</si>
  <si>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</si>
  <si>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</si>
  <si>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</si>
  <si>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</si>
  <si>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</si>
  <si>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</si>
  <si>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</si>
  <si>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</si>
  <si>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</si>
  <si>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</si>
  <si>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</si>
  <si>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</si>
  <si>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</si>
  <si>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</si>
  <si>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</si>
  <si>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</si>
  <si>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</si>
  <si>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</si>
  <si>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</si>
  <si>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</si>
  <si>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</si>
  <si>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</si>
  <si>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</si>
  <si>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</si>
  <si>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</si>
  <si>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</si>
  <si>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</si>
  <si>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</si>
  <si>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</si>
  <si>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</si>
  <si>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</si>
  <si>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</si>
  <si>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</si>
  <si>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</si>
  <si>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</si>
  <si>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</si>
  <si>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</si>
  <si>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</si>
  <si>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</si>
  <si>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</si>
  <si>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</si>
  <si>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</si>
  <si>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</si>
  <si>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</si>
  <si>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</si>
  <si>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</si>
  <si>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</si>
  <si>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</si>
  <si>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</si>
  <si>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</si>
  <si>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</si>
  <si>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</si>
  <si>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</si>
  <si>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</si>
  <si>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</si>
  <si>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</si>
  <si>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</si>
  <si>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</si>
  <si>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</si>
  <si>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</si>
  <si>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</si>
  <si>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</si>
  <si>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</si>
  <si>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</si>
  <si>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</si>
  <si>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</si>
  <si>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</si>
  <si>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</si>
  <si>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</si>
  <si>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</si>
  <si>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</si>
  <si>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</si>
  <si>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</si>
  <si>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</si>
  <si>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</si>
  <si>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</si>
  <si>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</si>
  <si>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</si>
  <si>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</si>
  <si>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</si>
  <si>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</si>
  <si>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</si>
  <si>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</si>
  <si>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</si>
  <si>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</si>
  <si>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</si>
  <si>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</si>
  <si>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</si>
  <si>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</si>
  <si>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</si>
  <si>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</si>
  <si>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</si>
  <si>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</si>
  <si>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</si>
  <si>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</si>
  <si>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</si>
  <si>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</si>
  <si>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</si>
  <si>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</si>
  <si>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</si>
  <si>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</si>
  <si>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</si>
  <si>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</si>
  <si>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</si>
  <si>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</si>
  <si>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</si>
  <si>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</si>
  <si>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</si>
  <si>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</si>
  <si>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</si>
  <si>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</si>
  <si>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</si>
  <si>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</si>
  <si>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</si>
  <si>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</si>
  <si>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</si>
  <si>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</si>
  <si>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</si>
  <si>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</si>
  <si>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</si>
  <si>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</si>
  <si>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</si>
  <si>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</si>
  <si>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</si>
  <si>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</si>
  <si>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</si>
  <si>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</si>
  <si>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</si>
  <si>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</si>
  <si>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</si>
  <si>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</si>
  <si>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</si>
  <si>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</si>
  <si>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</si>
  <si>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</si>
  <si>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</si>
  <si>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</si>
  <si>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</si>
  <si>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</si>
  <si>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</si>
  <si>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</si>
  <si>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</si>
  <si>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</si>
  <si>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</si>
  <si>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</si>
  <si>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</si>
  <si>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</si>
  <si>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</si>
  <si>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</si>
  <si>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</si>
  <si>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</si>
  <si>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</si>
  <si>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</si>
  <si>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</si>
  <si>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</si>
  <si>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</si>
  <si>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</si>
  <si>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</si>
  <si>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</si>
  <si>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</si>
  <si>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</si>
  <si>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</si>
  <si>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</si>
  <si>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</si>
  <si>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</si>
  <si>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</si>
  <si>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</si>
  <si>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</si>
  <si>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</si>
  <si>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</si>
  <si>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</si>
  <si>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</si>
  <si>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</si>
  <si>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</si>
  <si>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</si>
  <si>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</si>
  <si>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</si>
  <si>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</si>
  <si>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</si>
  <si>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</si>
  <si>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</si>
  <si>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</si>
  <si>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</si>
  <si>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</si>
  <si>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</si>
  <si>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</si>
  <si>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</si>
  <si>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</si>
  <si>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</si>
  <si>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</si>
  <si>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</si>
  <si>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</si>
  <si>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</si>
  <si>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</si>
  <si>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</si>
  <si>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</si>
  <si>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</si>
  <si>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</si>
  <si>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</si>
  <si>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</si>
  <si>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</si>
  <si>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</si>
  <si>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</si>
  <si>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</si>
  <si>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</si>
  <si>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</si>
  <si>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</si>
  <si>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</si>
  <si>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</si>
  <si>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</si>
  <si>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</si>
  <si>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</si>
  <si>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</si>
  <si>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</si>
  <si>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</si>
  <si>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</si>
  <si>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</si>
  <si>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</si>
  <si>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</si>
  <si>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</si>
  <si>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</si>
  <si>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</si>
  <si>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</si>
  <si>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</si>
  <si>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</si>
  <si>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</si>
  <si>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</si>
  <si>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</si>
  <si>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</si>
  <si>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</si>
  <si>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</si>
  <si>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</si>
  <si>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</si>
  <si>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</si>
  <si>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</si>
  <si>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</si>
  <si>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</si>
  <si>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</si>
  <si>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</si>
  <si>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</si>
  <si>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</si>
  <si>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</si>
  <si>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</si>
  <si>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</si>
  <si>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</si>
  <si>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</si>
  <si>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</si>
  <si>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</si>
  <si>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</si>
  <si>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</si>
  <si>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</si>
  <si>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</si>
  <si>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</si>
  <si>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</si>
  <si>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</si>
  <si>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</si>
  <si>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</si>
  <si>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</si>
  <si>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</si>
  <si>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</si>
  <si>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</si>
  <si>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</si>
  <si>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</si>
  <si>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</si>
  <si>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</si>
  <si>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</si>
  <si>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</si>
  <si>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</si>
  <si>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</si>
  <si>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</si>
  <si>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</si>
  <si>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</si>
  <si>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</si>
  <si>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</si>
  <si>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</si>
  <si>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</si>
  <si>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</si>
  <si>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</si>
  <si>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</si>
  <si>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</si>
  <si>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</si>
  <si>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</si>
  <si>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</si>
  <si>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</si>
  <si>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</si>
  <si>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</si>
  <si>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</si>
  <si>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</si>
  <si>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</si>
  <si>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</si>
  <si>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</si>
  <si>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</si>
  <si>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</si>
  <si>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</si>
  <si>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</si>
  <si>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</si>
  <si>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</si>
  <si>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</si>
  <si>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</si>
  <si>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</si>
  <si>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</si>
  <si>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</si>
  <si>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</si>
  <si>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</si>
  <si>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</si>
  <si>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</si>
  <si>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</si>
  <si>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</si>
  <si>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</si>
  <si>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</si>
  <si>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</si>
  <si>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</si>
  <si>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</si>
  <si>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</si>
  <si>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</si>
  <si>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</si>
  <si>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</si>
  <si>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</si>
  <si>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</si>
  <si>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</si>
  <si>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</si>
  <si>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</si>
  <si>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</si>
  <si>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</si>
  <si>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</si>
  <si>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</si>
  <si>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</si>
  <si>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</si>
  <si>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</si>
  <si>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</si>
  <si>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</si>
  <si>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</si>
  <si>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</si>
  <si>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</si>
  <si>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</si>
  <si>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</si>
  <si>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</si>
  <si>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</si>
  <si>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</si>
  <si>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</si>
  <si>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</si>
  <si>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</si>
  <si>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</si>
  <si>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</si>
  <si>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</si>
  <si>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</si>
  <si>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</si>
  <si>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</si>
  <si>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</si>
  <si>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</si>
  <si>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</si>
  <si>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</si>
  <si>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</si>
  <si>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</si>
  <si>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</si>
  <si>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</si>
  <si>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</si>
  <si>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</si>
  <si>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</si>
  <si>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</si>
  <si>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</si>
  <si>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</si>
  <si>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</si>
  <si>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</si>
  <si>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</si>
  <si>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</si>
  <si>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</si>
  <si>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</si>
  <si>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</si>
  <si>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</si>
  <si>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</si>
  <si>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</si>
  <si>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</si>
  <si>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</si>
  <si>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</si>
  <si>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</si>
  <si>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</si>
  <si>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</si>
  <si>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</si>
  <si>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</si>
  <si>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</si>
  <si>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</si>
  <si>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</si>
  <si>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</si>
  <si>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</si>
  <si>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</si>
  <si>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</si>
  <si>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</si>
  <si>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</si>
  <si>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</si>
  <si>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</si>
  <si>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</si>
  <si>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</si>
  <si>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</si>
  <si>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</si>
  <si>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</si>
  <si>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</si>
  <si>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</si>
  <si>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</si>
  <si>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</si>
  <si>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</si>
  <si>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</si>
  <si>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</si>
  <si>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</si>
  <si>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</si>
  <si>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</si>
  <si>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</si>
  <si>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</si>
  <si>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</si>
  <si>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</si>
  <si>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</si>
  <si>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</si>
  <si>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</si>
  <si>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</si>
  <si>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</si>
  <si>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</si>
  <si>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</si>
  <si>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</si>
  <si>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</si>
  <si>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</si>
  <si>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</si>
  <si>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</si>
  <si>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</si>
  <si>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</si>
  <si>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</si>
  <si>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CORRESPONDIENTE AL MES DE FEBRERO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</si>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</sst>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125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4" fontId="4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 shrinkToFit="1"/>
    </xf>
    <xf numFmtId="43" fontId="5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3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3" applyFont="1" applyFill="1" applyBorder="1" applyAlignment="1">
      <alignment horizontal="center" vertical="center"/>
    </xf>
    <xf numFmtId="43" fontId="4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4" fillId="0" borderId="0" xfId="3" applyFont="1" applyFill="1" applyBorder="1" applyAlignment="1">
      <alignment horizontal="left" vertical="center"/>
    </xf>
    <xf numFmtId="43" fontId="2" fillId="2" borderId="2" xfId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4" fontId="2" fillId="0" borderId="0" xfId="3" applyFont="1" applyFill="1" applyBorder="1" applyAlignment="1">
      <alignment horizontal="left" vertical="center" wrapText="1"/>
    </xf>
    <xf numFmtId="44" fontId="2" fillId="0" borderId="0" xfId="1" applyNumberFormat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right" vertical="center" wrapText="1" shrinkToFit="1"/>
    </xf>
    <xf numFmtId="43" fontId="3" fillId="2" borderId="0" xfId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right" vertical="center" shrinkToFit="1"/>
    </xf>
    <xf numFmtId="44" fontId="3" fillId="2" borderId="0" xfId="3" applyFont="1" applyFill="1" applyBorder="1" applyAlignment="1">
      <alignment horizontal="right" vertical="center" shrinkToFit="1"/>
    </xf>
    <xf numFmtId="44" fontId="3" fillId="2" borderId="0" xfId="0" applyNumberFormat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center" vertical="center" shrinkToFit="1"/>
    </xf>
    <xf numFmtId="43" fontId="3" fillId="0" borderId="0" xfId="1" applyFont="1" applyFill="1" applyBorder="1" applyAlignment="1">
      <alignment vertical="center" shrinkToFit="1"/>
    </xf>
    <xf numFmtId="44" fontId="3" fillId="0" borderId="0" xfId="3" applyFont="1" applyFill="1" applyBorder="1" applyAlignment="1">
      <alignment horizontal="right" vertical="center" shrinkToFit="1"/>
    </xf>
    <xf numFmtId="44" fontId="8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right" vertical="center" shrinkToFit="1"/>
    </xf>
    <xf numFmtId="44" fontId="3" fillId="0" borderId="0" xfId="3" applyFont="1" applyFill="1" applyBorder="1" applyAlignment="1">
      <alignment horizontal="right" vertical="center" wrapText="1" shrinkToFit="1"/>
    </xf>
    <xf numFmtId="43" fontId="3" fillId="2" borderId="0" xfId="1" applyFont="1" applyFill="1" applyBorder="1" applyAlignment="1">
      <alignment vertical="center" shrinkToFit="1"/>
    </xf>
    <xf numFmtId="44" fontId="4" fillId="0" borderId="0" xfId="0" applyNumberFormat="1" applyFont="1" applyAlignment="1">
      <alignment horizontal="right" vertical="center"/>
    </xf>
    <xf numFmtId="44" fontId="3" fillId="2" borderId="0" xfId="1" applyNumberFormat="1" applyFont="1" applyFill="1" applyBorder="1" applyAlignment="1">
      <alignment horizontal="right" vertical="center" shrinkToFit="1"/>
    </xf>
    <xf numFmtId="43" fontId="3" fillId="0" borderId="0" xfId="1" applyFont="1" applyAlignment="1">
      <alignment horizontal="right" vertical="center" shrinkToFit="1"/>
    </xf>
    <xf numFmtId="44" fontId="9" fillId="0" borderId="0" xfId="0" applyNumberFormat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44" fontId="2" fillId="2" borderId="0" xfId="3" applyFont="1" applyFill="1" applyBorder="1" applyAlignment="1">
      <alignment horizontal="right" vertical="center" shrinkToFit="1"/>
    </xf>
    <xf numFmtId="43" fontId="4" fillId="0" borderId="0" xfId="0" applyNumberFormat="1" applyFont="1" applyAlignment="1">
      <alignment horizontal="left" vertical="center"/>
    </xf>
    <xf numFmtId="43" fontId="5" fillId="0" borderId="0" xfId="1" applyFont="1" applyAlignment="1">
      <alignment horizontal="left" vertical="center"/>
    </xf>
    <xf numFmtId="44" fontId="5" fillId="0" borderId="0" xfId="0" applyNumberFormat="1" applyFont="1" applyAlignment="1">
      <alignment horizontal="left" vertical="center"/>
    </xf>
    <xf numFmtId="44" fontId="5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right"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FEB. 2026'!$C$7</c:f>
              <c:strCache>
                <c:ptCount val="1"/>
                <c:pt idx="0">
                  <c:v> Presupuesto Vigente Fondos 10-20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2026'!$C$8:$C$45</c:f>
              <c:numCache>
                <c:formatCode>_(* #,##0.00_);_(* \(#,##0.00\);_(* "-"??_);_(@_)</c:formatCode>
                <c:ptCount val="38"/>
                <c:pt idx="0">
                  <c:v>1223200000</c:v>
                </c:pt>
                <c:pt idx="1">
                  <c:v>868703938</c:v>
                </c:pt>
                <c:pt idx="2">
                  <c:v>673995954</c:v>
                </c:pt>
                <c:pt idx="3">
                  <c:v>93616548</c:v>
                </c:pt>
                <c:pt idx="4">
                  <c:v>1800000</c:v>
                </c:pt>
                <c:pt idx="5">
                  <c:v>200000</c:v>
                </c:pt>
                <c:pt idx="6">
                  <c:v>99091436</c:v>
                </c:pt>
                <c:pt idx="7">
                  <c:v>271600000</c:v>
                </c:pt>
                <c:pt idx="8">
                  <c:v>99800000</c:v>
                </c:pt>
                <c:pt idx="9">
                  <c:v>10400000</c:v>
                </c:pt>
                <c:pt idx="10">
                  <c:v>7000000</c:v>
                </c:pt>
                <c:pt idx="11">
                  <c:v>4600000</c:v>
                </c:pt>
                <c:pt idx="12">
                  <c:v>100500000</c:v>
                </c:pt>
                <c:pt idx="13">
                  <c:v>14500000</c:v>
                </c:pt>
                <c:pt idx="14">
                  <c:v>10400000</c:v>
                </c:pt>
                <c:pt idx="15">
                  <c:v>15900000</c:v>
                </c:pt>
                <c:pt idx="16">
                  <c:v>8500000</c:v>
                </c:pt>
                <c:pt idx="17">
                  <c:v>47446062</c:v>
                </c:pt>
                <c:pt idx="18">
                  <c:v>2200000</c:v>
                </c:pt>
                <c:pt idx="19">
                  <c:v>2500000</c:v>
                </c:pt>
                <c:pt idx="20">
                  <c:v>1000000</c:v>
                </c:pt>
                <c:pt idx="21">
                  <c:v>300000</c:v>
                </c:pt>
                <c:pt idx="22">
                  <c:v>446062</c:v>
                </c:pt>
                <c:pt idx="23">
                  <c:v>2300000</c:v>
                </c:pt>
                <c:pt idx="24">
                  <c:v>21900000</c:v>
                </c:pt>
                <c:pt idx="25">
                  <c:v>16800000</c:v>
                </c:pt>
                <c:pt idx="26">
                  <c:v>5000000</c:v>
                </c:pt>
                <c:pt idx="27">
                  <c:v>4650000</c:v>
                </c:pt>
                <c:pt idx="28">
                  <c:v>350000</c:v>
                </c:pt>
                <c:pt idx="29">
                  <c:v>30450000</c:v>
                </c:pt>
                <c:pt idx="30">
                  <c:v>10800000</c:v>
                </c:pt>
                <c:pt idx="31">
                  <c:v>3200000</c:v>
                </c:pt>
                <c:pt idx="32">
                  <c:v>3200000</c:v>
                </c:pt>
                <c:pt idx="33">
                  <c:v>150000</c:v>
                </c:pt>
                <c:pt idx="34">
                  <c:v>12300000</c:v>
                </c:pt>
                <c:pt idx="35">
                  <c:v>500000</c:v>
                </c:pt>
                <c:pt idx="36">
                  <c:v>3000000</c:v>
                </c:pt>
                <c:pt idx="3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FEB. 2026'!$D$7</c:f>
              <c:strCache>
                <c:ptCount val="1"/>
                <c:pt idx="0">
                  <c:v> 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2026'!$D$8:$D$45</c:f>
              <c:numCache>
                <c:formatCode>_(* #,##0.00_);_(* \(#,##0.00\);_(* "-"??_);_(@_)</c:formatCode>
                <c:ptCount val="38"/>
                <c:pt idx="0">
                  <c:v>50608400.520000003</c:v>
                </c:pt>
                <c:pt idx="1">
                  <c:v>41560322.630000003</c:v>
                </c:pt>
                <c:pt idx="2">
                  <c:v>35155387.130000003</c:v>
                </c:pt>
                <c:pt idx="3">
                  <c:v>1040000</c:v>
                </c:pt>
                <c:pt idx="4">
                  <c:v>0</c:v>
                </c:pt>
                <c:pt idx="5">
                  <c:v>0</c:v>
                </c:pt>
                <c:pt idx="6">
                  <c:v>5364935.5</c:v>
                </c:pt>
                <c:pt idx="7">
                  <c:v>9048077.8900000006</c:v>
                </c:pt>
                <c:pt idx="8">
                  <c:v>8091803.3899999997</c:v>
                </c:pt>
                <c:pt idx="9">
                  <c:v>0</c:v>
                </c:pt>
                <c:pt idx="10">
                  <c:v>0</c:v>
                </c:pt>
                <c:pt idx="11">
                  <c:v>212083.56</c:v>
                </c:pt>
                <c:pt idx="12">
                  <c:v>303663.64</c:v>
                </c:pt>
                <c:pt idx="13">
                  <c:v>422837.15</c:v>
                </c:pt>
                <c:pt idx="14">
                  <c:v>0</c:v>
                </c:pt>
                <c:pt idx="15">
                  <c:v>17690.150000000001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FEB. 2026'!$E$7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2026'!$E$8:$E$45</c:f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FEB. 2026'!$F$7</c:f>
              <c:strCache>
                <c:ptCount val="1"/>
                <c:pt idx="0">
                  <c:v> Marzo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2026'!$F$8:$F$45</c:f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FEB. 2026'!$G$7</c:f>
              <c:strCache>
                <c:ptCount val="1"/>
                <c:pt idx="0">
                  <c:v> Abril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2026'!$G$8:$G$45</c:f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FEB. 2026'!$H$7</c:f>
              <c:strCache>
                <c:ptCount val="1"/>
                <c:pt idx="0">
                  <c:v> Mayo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2026'!$H$8:$H$45</c:f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FEB. 2026'!$I$7</c:f>
              <c:strCache>
                <c:ptCount val="1"/>
                <c:pt idx="0">
                  <c:v> Junio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2026'!$I$8:$I$45</c:f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FEB. 2026'!$J$7</c:f>
              <c:strCache>
                <c:ptCount val="1"/>
                <c:pt idx="0">
                  <c:v> Julio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2026'!$J$8:$J$45</c:f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FEB. 2026'!$K$7</c:f>
              <c:strCache>
                <c:ptCount val="1"/>
                <c:pt idx="0">
                  <c:v> Agosto 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2026'!$K$8:$K$45</c:f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FEB. 2026'!$L$7</c:f>
              <c:strCache>
                <c:ptCount val="1"/>
                <c:pt idx="0">
                  <c:v> Septiembre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2026'!$L$8:$L$45</c:f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FEB. 2026'!$M$7</c:f>
              <c:strCache>
                <c:ptCount val="1"/>
                <c:pt idx="0">
                  <c:v> 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2026'!$M$8:$M$45</c:f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FEB. 2026'!$N$7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2026'!$N$8:$N$45</c:f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FEB. 2026'!$R$7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2026'!$R$8:$R$45</c:f>
              <c:numCache>
                <c:formatCode>_(* #,##0.00_);_(* \(#,##0.00\);_(* "-"??_);_(@_)</c:formatCode>
                <c:ptCount val="38"/>
                <c:pt idx="0">
                  <c:v>232050587.02000001</c:v>
                </c:pt>
                <c:pt idx="1">
                  <c:v>183960392.03</c:v>
                </c:pt>
                <c:pt idx="2">
                  <c:v>156570368.03</c:v>
                </c:pt>
                <c:pt idx="3">
                  <c:v>3773187.19</c:v>
                </c:pt>
                <c:pt idx="4">
                  <c:v>0</c:v>
                </c:pt>
                <c:pt idx="5">
                  <c:v>0</c:v>
                </c:pt>
                <c:pt idx="6">
                  <c:v>23616836.810000002</c:v>
                </c:pt>
                <c:pt idx="7">
                  <c:v>47157254.389999993</c:v>
                </c:pt>
                <c:pt idx="8">
                  <c:v>26077444.579999998</c:v>
                </c:pt>
                <c:pt idx="9">
                  <c:v>199999.98</c:v>
                </c:pt>
                <c:pt idx="10">
                  <c:v>192500.5</c:v>
                </c:pt>
                <c:pt idx="11">
                  <c:v>1212083.56</c:v>
                </c:pt>
                <c:pt idx="12">
                  <c:v>17448502.370000001</c:v>
                </c:pt>
                <c:pt idx="13">
                  <c:v>1267265.94</c:v>
                </c:pt>
                <c:pt idx="14">
                  <c:v>348825.67</c:v>
                </c:pt>
                <c:pt idx="15">
                  <c:v>64899.289999999994</c:v>
                </c:pt>
                <c:pt idx="16">
                  <c:v>345732.5</c:v>
                </c:pt>
                <c:pt idx="17">
                  <c:v>827940.6</c:v>
                </c:pt>
                <c:pt idx="18">
                  <c:v>782062.2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45878.400000000001</c:v>
                </c:pt>
                <c:pt idx="26">
                  <c:v>105000</c:v>
                </c:pt>
                <c:pt idx="27">
                  <c:v>105000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123" t="s">
        <v>431</v>
      </c>
      <c r="C1" s="123"/>
      <c r="D1" s="123"/>
      <c r="E1" s="123"/>
      <c r="F1" s="123"/>
      <c r="G1" s="123"/>
      <c r="H1" s="123"/>
      <c r="I1" s="123"/>
      <c r="J1" s="34"/>
      <c r="K1" s="34"/>
      <c r="L1" s="34"/>
      <c r="M1" s="34"/>
      <c r="N1" s="34"/>
      <c r="O1" s="34"/>
      <c r="P1" s="34"/>
    </row>
    <row r="2" spans="1:17" x14ac:dyDescent="0.2">
      <c r="B2" s="122" t="s">
        <v>432</v>
      </c>
      <c r="C2" s="122"/>
      <c r="D2" s="122"/>
      <c r="E2" s="122"/>
      <c r="F2" s="122"/>
      <c r="G2" s="122"/>
      <c r="H2" s="122"/>
      <c r="I2" s="122"/>
      <c r="J2" s="35"/>
      <c r="K2" s="35"/>
      <c r="L2" s="35"/>
      <c r="M2" s="35"/>
      <c r="N2" s="35"/>
      <c r="O2" s="35"/>
      <c r="P2" s="35"/>
    </row>
    <row r="3" spans="1:17" x14ac:dyDescent="0.2">
      <c r="B3" s="122" t="s">
        <v>456</v>
      </c>
      <c r="C3" s="122"/>
      <c r="D3" s="122"/>
      <c r="E3" s="122"/>
      <c r="F3" s="122"/>
      <c r="G3" s="122"/>
      <c r="H3" s="122"/>
      <c r="I3" s="122"/>
      <c r="J3" s="50"/>
      <c r="K3" s="35"/>
      <c r="L3" s="35"/>
      <c r="M3" s="35"/>
      <c r="N3" s="35"/>
      <c r="O3" s="35"/>
      <c r="P3" s="35"/>
    </row>
    <row r="4" spans="1:17" x14ac:dyDescent="0.2">
      <c r="B4" s="122" t="s">
        <v>434</v>
      </c>
      <c r="C4" s="122"/>
      <c r="D4" s="122"/>
      <c r="E4" s="122"/>
      <c r="F4" s="122"/>
      <c r="G4" s="122"/>
      <c r="H4" s="122"/>
      <c r="I4" s="122"/>
      <c r="J4" s="35"/>
      <c r="K4" s="35"/>
      <c r="L4" s="35"/>
      <c r="M4" s="35"/>
      <c r="N4" s="35"/>
      <c r="O4" s="35"/>
      <c r="P4" s="35"/>
    </row>
    <row r="5" spans="1:17" x14ac:dyDescent="0.2">
      <c r="B5" s="122" t="s">
        <v>435</v>
      </c>
      <c r="C5" s="122"/>
      <c r="D5" s="122"/>
      <c r="E5" s="122"/>
      <c r="F5" s="122"/>
      <c r="G5" s="122"/>
      <c r="H5" s="122"/>
      <c r="I5" s="122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 xr:uid="{00000000-0009-0000-0000-000000000000}"/>
  <sortState xmlns:xlrd2="http://schemas.microsoft.com/office/spreadsheetml/2017/richdata2"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5"/>
  <sheetViews>
    <sheetView tabSelected="1" topLeftCell="B7" zoomScale="70" zoomScaleNormal="70" workbookViewId="0">
      <selection activeCell="Y24" sqref="Y24"/>
    </sheetView>
  </sheetViews>
  <sheetFormatPr baseColWidth="10" defaultColWidth="9.33203125" defaultRowHeight="15" x14ac:dyDescent="0.2"/>
  <cols>
    <col min="1" max="1" width="24.33203125" style="3" bestFit="1" customWidth="1"/>
    <col min="2" max="2" width="55" style="3" customWidth="1"/>
    <col min="3" max="3" width="27.5" style="84" customWidth="1"/>
    <col min="4" max="4" width="37" style="88" customWidth="1"/>
    <col min="5" max="5" width="38" style="89" hidden="1" customWidth="1"/>
    <col min="6" max="6" width="35.83203125" style="83" hidden="1" customWidth="1"/>
    <col min="7" max="7" width="37" style="83" hidden="1" customWidth="1"/>
    <col min="8" max="8" width="35.83203125" style="83" hidden="1" customWidth="1"/>
    <col min="9" max="10" width="36.83203125" style="83" hidden="1" customWidth="1"/>
    <col min="11" max="11" width="37.5" style="90" hidden="1" customWidth="1"/>
    <col min="12" max="12" width="36.33203125" style="90" hidden="1" customWidth="1"/>
    <col min="13" max="13" width="38" style="90" hidden="1" customWidth="1"/>
    <col min="14" max="14" width="38" style="83" hidden="1" customWidth="1"/>
    <col min="15" max="15" width="29.6640625" style="83" hidden="1" customWidth="1"/>
    <col min="16" max="17" width="29.6640625" style="83" customWidth="1"/>
    <col min="18" max="18" width="32.5" style="83" bestFit="1" customWidth="1"/>
    <col min="19" max="19" width="14.5" style="3" bestFit="1" customWidth="1"/>
    <col min="20" max="16384" width="9.33203125" style="3"/>
  </cols>
  <sheetData>
    <row r="1" spans="1:18" ht="20.25" customHeight="1" x14ac:dyDescent="0.2">
      <c r="B1" s="78" t="s">
        <v>431</v>
      </c>
      <c r="C1" s="80"/>
      <c r="D1" s="80"/>
      <c r="E1" s="80"/>
      <c r="F1" s="80"/>
      <c r="G1" s="80"/>
      <c r="H1" s="80"/>
      <c r="I1" s="81"/>
      <c r="J1" s="81"/>
      <c r="K1" s="82"/>
      <c r="L1" s="82"/>
      <c r="M1" s="82"/>
      <c r="N1" s="81"/>
      <c r="O1" s="81"/>
      <c r="P1" s="81"/>
      <c r="Q1" s="81"/>
    </row>
    <row r="2" spans="1:18" x14ac:dyDescent="0.2">
      <c r="A2" s="7"/>
      <c r="B2" s="35" t="s">
        <v>432</v>
      </c>
      <c r="D2" s="84"/>
      <c r="E2" s="85"/>
      <c r="F2" s="85"/>
      <c r="G2" s="85"/>
      <c r="H2" s="85"/>
      <c r="I2" s="86"/>
      <c r="J2" s="86"/>
      <c r="K2" s="87"/>
      <c r="L2" s="87"/>
      <c r="M2" s="87"/>
      <c r="N2" s="86"/>
      <c r="O2" s="86"/>
      <c r="P2" s="86"/>
      <c r="Q2" s="86"/>
    </row>
    <row r="3" spans="1:18" x14ac:dyDescent="0.2">
      <c r="A3" s="7"/>
      <c r="B3" s="35" t="s">
        <v>471</v>
      </c>
      <c r="D3" s="84"/>
      <c r="E3" s="85"/>
      <c r="F3" s="85"/>
      <c r="G3" s="85"/>
      <c r="H3" s="85"/>
      <c r="I3" s="86"/>
      <c r="J3" s="86"/>
      <c r="K3" s="87"/>
      <c r="L3" s="87"/>
      <c r="M3" s="87"/>
      <c r="N3" s="86"/>
      <c r="O3" s="86"/>
      <c r="P3" s="86"/>
      <c r="Q3" s="86"/>
    </row>
    <row r="4" spans="1:18" x14ac:dyDescent="0.2">
      <c r="B4" s="35" t="s">
        <v>434</v>
      </c>
      <c r="D4" s="84"/>
      <c r="E4" s="85"/>
      <c r="F4" s="85"/>
      <c r="G4" s="85"/>
      <c r="H4" s="85"/>
      <c r="I4" s="86"/>
      <c r="J4" s="86"/>
      <c r="K4" s="87"/>
      <c r="L4" s="87"/>
      <c r="M4" s="87"/>
      <c r="N4" s="86"/>
      <c r="O4" s="86"/>
      <c r="P4" s="86"/>
      <c r="Q4" s="86"/>
    </row>
    <row r="5" spans="1:18" x14ac:dyDescent="0.2">
      <c r="A5" s="7"/>
      <c r="B5" s="35" t="s">
        <v>435</v>
      </c>
      <c r="D5" s="84"/>
      <c r="E5" s="85"/>
      <c r="F5" s="85"/>
      <c r="G5" s="85"/>
      <c r="H5" s="85"/>
      <c r="I5" s="86"/>
      <c r="J5" s="86"/>
      <c r="K5" s="87"/>
      <c r="L5" s="87"/>
      <c r="M5" s="87"/>
      <c r="N5" s="86"/>
      <c r="O5" s="86"/>
      <c r="P5" s="86"/>
      <c r="Q5" s="86"/>
    </row>
    <row r="6" spans="1:18" x14ac:dyDescent="0.2">
      <c r="A6" s="45"/>
    </row>
    <row r="7" spans="1:18" s="21" customFormat="1" ht="45" x14ac:dyDescent="0.2">
      <c r="A7" s="22" t="s">
        <v>32</v>
      </c>
      <c r="B7" s="23" t="s">
        <v>33</v>
      </c>
      <c r="C7" s="91" t="s">
        <v>467</v>
      </c>
      <c r="D7" s="92" t="s">
        <v>0</v>
      </c>
      <c r="E7" s="93" t="s">
        <v>405</v>
      </c>
      <c r="F7" s="92" t="s">
        <v>408</v>
      </c>
      <c r="G7" s="92" t="s">
        <v>441</v>
      </c>
      <c r="H7" s="92" t="s">
        <v>440</v>
      </c>
      <c r="I7" s="92" t="s">
        <v>442</v>
      </c>
      <c r="J7" s="92" t="s">
        <v>443</v>
      </c>
      <c r="K7" s="94" t="s">
        <v>447</v>
      </c>
      <c r="L7" s="94" t="s">
        <v>450</v>
      </c>
      <c r="M7" s="94" t="s">
        <v>457</v>
      </c>
      <c r="N7" s="92" t="s">
        <v>462</v>
      </c>
      <c r="O7" s="92" t="s">
        <v>461</v>
      </c>
      <c r="P7" s="92" t="s">
        <v>405</v>
      </c>
      <c r="Q7" s="92" t="s">
        <v>472</v>
      </c>
      <c r="R7" s="95" t="s">
        <v>1</v>
      </c>
    </row>
    <row r="8" spans="1:18" s="10" customFormat="1" x14ac:dyDescent="0.2">
      <c r="A8" s="11" t="s">
        <v>463</v>
      </c>
      <c r="B8" s="11"/>
      <c r="C8" s="46">
        <v>1223200000</v>
      </c>
      <c r="D8" s="96">
        <v>50608400.520000003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98">
        <v>95969942.469999999</v>
      </c>
      <c r="Q8" s="98">
        <v>85472244.030000001</v>
      </c>
      <c r="R8" s="99">
        <f>SUM(D8+P8+Q8)</f>
        <v>232050587.02000001</v>
      </c>
    </row>
    <row r="9" spans="1:18" s="21" customFormat="1" x14ac:dyDescent="0.2">
      <c r="A9" s="18">
        <v>2.1</v>
      </c>
      <c r="B9" s="18" t="s">
        <v>403</v>
      </c>
      <c r="C9" s="100">
        <v>868703938</v>
      </c>
      <c r="D9" s="101">
        <v>41560322.630000003</v>
      </c>
      <c r="E9" s="102">
        <f t="shared" ref="E9:O9" si="0">SUM(E10:E14)</f>
        <v>0</v>
      </c>
      <c r="F9" s="102">
        <f t="shared" si="0"/>
        <v>0</v>
      </c>
      <c r="G9" s="102">
        <f t="shared" si="0"/>
        <v>0</v>
      </c>
      <c r="H9" s="102">
        <f>SUM(H10:H14)</f>
        <v>0</v>
      </c>
      <c r="I9" s="102">
        <f t="shared" si="0"/>
        <v>0</v>
      </c>
      <c r="J9" s="102">
        <f t="shared" si="0"/>
        <v>0</v>
      </c>
      <c r="K9" s="102">
        <f t="shared" si="0"/>
        <v>0</v>
      </c>
      <c r="L9" s="102">
        <f t="shared" si="0"/>
        <v>0</v>
      </c>
      <c r="M9" s="102">
        <f t="shared" si="0"/>
        <v>0</v>
      </c>
      <c r="N9" s="102">
        <f t="shared" si="0"/>
        <v>0</v>
      </c>
      <c r="O9" s="103">
        <f t="shared" si="0"/>
        <v>0</v>
      </c>
      <c r="P9" s="103">
        <v>78187600.209999993</v>
      </c>
      <c r="Q9" s="103">
        <v>64212469.189999998</v>
      </c>
      <c r="R9" s="104">
        <f>D9+P9+Q9</f>
        <v>183960392.03</v>
      </c>
    </row>
    <row r="10" spans="1:18" x14ac:dyDescent="0.2">
      <c r="A10" s="1" t="s">
        <v>50</v>
      </c>
      <c r="B10" s="1" t="s">
        <v>51</v>
      </c>
      <c r="C10" s="105">
        <v>673995954</v>
      </c>
      <c r="D10" s="15">
        <v>35155387.130000003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07">
        <v>66980970.130000003</v>
      </c>
      <c r="Q10" s="107">
        <v>54434010.770000003</v>
      </c>
      <c r="R10" s="17">
        <f>SUM(D10+P10+Q10)</f>
        <v>156570368.03</v>
      </c>
    </row>
    <row r="11" spans="1:18" x14ac:dyDescent="0.2">
      <c r="A11" s="29" t="s">
        <v>18</v>
      </c>
      <c r="B11" s="28" t="s">
        <v>19</v>
      </c>
      <c r="C11" s="105">
        <v>93616548</v>
      </c>
      <c r="D11" s="15">
        <v>1040000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107">
        <v>970000</v>
      </c>
      <c r="Q11" s="107">
        <v>1763187.19</v>
      </c>
      <c r="R11" s="17">
        <f>SUM(D11+P11+Q11)</f>
        <v>3773187.19</v>
      </c>
    </row>
    <row r="12" spans="1:18" x14ac:dyDescent="0.2">
      <c r="A12" s="1" t="s">
        <v>411</v>
      </c>
      <c r="B12" s="1" t="s">
        <v>412</v>
      </c>
      <c r="C12" s="105">
        <v>1800000</v>
      </c>
      <c r="D12" s="15">
        <v>0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  <c r="P12" s="107"/>
      <c r="Q12" s="107"/>
      <c r="R12" s="17">
        <f>SUM(D12+P12+Q12)</f>
        <v>0</v>
      </c>
    </row>
    <row r="13" spans="1:18" x14ac:dyDescent="0.2">
      <c r="A13" s="1" t="s">
        <v>64</v>
      </c>
      <c r="B13" s="1" t="s">
        <v>65</v>
      </c>
      <c r="C13" s="105">
        <v>200000</v>
      </c>
      <c r="D13" s="15">
        <v>0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8"/>
      <c r="P13" s="108"/>
      <c r="Q13" s="108"/>
      <c r="R13" s="17">
        <f>SUM(D13+P13+Q13)</f>
        <v>0</v>
      </c>
    </row>
    <row r="14" spans="1:18" x14ac:dyDescent="0.2">
      <c r="A14" s="2" t="s">
        <v>20</v>
      </c>
      <c r="B14" s="2" t="s">
        <v>21</v>
      </c>
      <c r="C14" s="105">
        <v>99091436</v>
      </c>
      <c r="D14" s="15">
        <v>5364935.5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107">
        <v>10236630.08</v>
      </c>
      <c r="Q14" s="107">
        <v>8015271.2300000004</v>
      </c>
      <c r="R14" s="17">
        <f>SUM(D14+P14+Q14)</f>
        <v>23616836.810000002</v>
      </c>
    </row>
    <row r="15" spans="1:18" s="21" customFormat="1" x14ac:dyDescent="0.2">
      <c r="A15" s="18">
        <v>2.2000000000000002</v>
      </c>
      <c r="B15" s="18" t="s">
        <v>31</v>
      </c>
      <c r="C15" s="100">
        <v>271600000</v>
      </c>
      <c r="D15" s="101">
        <v>9048077.8900000006</v>
      </c>
      <c r="E15" s="102">
        <f t="shared" ref="E15:G15" si="1">SUM(E16:E24)</f>
        <v>0</v>
      </c>
      <c r="F15" s="102">
        <f t="shared" si="1"/>
        <v>0</v>
      </c>
      <c r="G15" s="102">
        <f t="shared" si="1"/>
        <v>0</v>
      </c>
      <c r="H15" s="102">
        <f>SUM(H16:H24)</f>
        <v>0</v>
      </c>
      <c r="I15" s="102">
        <f>SUM(I16:I24)</f>
        <v>0</v>
      </c>
      <c r="J15" s="102">
        <f t="shared" ref="J15:N15" si="2">SUM(J16:J24)</f>
        <v>0</v>
      </c>
      <c r="K15" s="102">
        <f>SUM(K16:K24)</f>
        <v>0</v>
      </c>
      <c r="L15" s="102">
        <f t="shared" si="2"/>
        <v>0</v>
      </c>
      <c r="M15" s="102">
        <f>SUM(M16:M24)</f>
        <v>0</v>
      </c>
      <c r="N15" s="102">
        <f t="shared" si="2"/>
        <v>0</v>
      </c>
      <c r="O15" s="103">
        <f>SUM(O16:O24)</f>
        <v>0</v>
      </c>
      <c r="P15" s="103">
        <v>17570228.859999999</v>
      </c>
      <c r="Q15" s="103">
        <v>20538947.640000001</v>
      </c>
      <c r="R15" s="104">
        <f>SUM(R16:R24)</f>
        <v>47157254.389999993</v>
      </c>
    </row>
    <row r="16" spans="1:18" x14ac:dyDescent="0.2">
      <c r="A16" s="1" t="s">
        <v>70</v>
      </c>
      <c r="B16" s="1" t="s">
        <v>71</v>
      </c>
      <c r="C16" s="105">
        <v>99800000</v>
      </c>
      <c r="D16" s="15">
        <v>8091803.3899999997</v>
      </c>
      <c r="E16" s="106"/>
      <c r="F16" s="106"/>
      <c r="G16" s="106"/>
      <c r="H16" s="106"/>
      <c r="I16" s="106"/>
      <c r="J16" s="106"/>
      <c r="K16" s="109"/>
      <c r="L16" s="109"/>
      <c r="M16" s="109"/>
      <c r="N16" s="109"/>
      <c r="O16" s="107"/>
      <c r="P16" s="107">
        <v>8503501.0299999993</v>
      </c>
      <c r="Q16" s="107">
        <v>9482140.1600000001</v>
      </c>
      <c r="R16" s="17">
        <f>SUM(D16+P16+Q16)</f>
        <v>26077444.579999998</v>
      </c>
    </row>
    <row r="17" spans="1:18" ht="28.5" x14ac:dyDescent="0.2">
      <c r="A17" s="1" t="s">
        <v>84</v>
      </c>
      <c r="B17" s="1" t="s">
        <v>85</v>
      </c>
      <c r="C17" s="105">
        <v>10400000</v>
      </c>
      <c r="D17" s="15">
        <v>0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7"/>
      <c r="P17" s="107"/>
      <c r="Q17" s="107">
        <v>199999.98</v>
      </c>
      <c r="R17" s="17">
        <f t="shared" ref="R17:R24" si="3">SUM(D17+P17+Q17)</f>
        <v>199999.98</v>
      </c>
    </row>
    <row r="18" spans="1:18" x14ac:dyDescent="0.2">
      <c r="A18" s="1" t="s">
        <v>94</v>
      </c>
      <c r="B18" s="1" t="s">
        <v>95</v>
      </c>
      <c r="C18" s="105">
        <v>7000000</v>
      </c>
      <c r="D18" s="15">
        <v>0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  <c r="P18" s="107"/>
      <c r="Q18" s="107">
        <v>192500.5</v>
      </c>
      <c r="R18" s="17">
        <f t="shared" si="3"/>
        <v>192500.5</v>
      </c>
    </row>
    <row r="19" spans="1:18" x14ac:dyDescent="0.2">
      <c r="A19" s="1" t="s">
        <v>104</v>
      </c>
      <c r="B19" s="1" t="s">
        <v>105</v>
      </c>
      <c r="C19" s="105">
        <v>4600000</v>
      </c>
      <c r="D19" s="15">
        <v>212083.56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  <c r="P19" s="107">
        <v>1000000</v>
      </c>
      <c r="Q19" s="107"/>
      <c r="R19" s="17">
        <f>SUM(D19+P19+Q19)</f>
        <v>1212083.56</v>
      </c>
    </row>
    <row r="20" spans="1:18" x14ac:dyDescent="0.2">
      <c r="A20" s="1" t="s">
        <v>114</v>
      </c>
      <c r="B20" s="1" t="s">
        <v>115</v>
      </c>
      <c r="C20" s="105">
        <v>100500000</v>
      </c>
      <c r="D20" s="15">
        <v>303663.64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  <c r="P20" s="107">
        <v>7486249.2400000002</v>
      </c>
      <c r="Q20" s="107">
        <v>9658589.4900000002</v>
      </c>
      <c r="R20" s="17">
        <f t="shared" si="3"/>
        <v>17448502.370000001</v>
      </c>
    </row>
    <row r="21" spans="1:18" x14ac:dyDescent="0.2">
      <c r="A21" s="1" t="s">
        <v>136</v>
      </c>
      <c r="B21" s="1" t="s">
        <v>137</v>
      </c>
      <c r="C21" s="105">
        <v>14500000</v>
      </c>
      <c r="D21" s="15">
        <v>422837.15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7"/>
      <c r="P21" s="107">
        <v>376315.13</v>
      </c>
      <c r="Q21" s="107">
        <v>468113.66</v>
      </c>
      <c r="R21" s="17">
        <f t="shared" si="3"/>
        <v>1267265.94</v>
      </c>
    </row>
    <row r="22" spans="1:18" ht="42.75" x14ac:dyDescent="0.2">
      <c r="A22" s="75" t="s">
        <v>150</v>
      </c>
      <c r="B22" s="1" t="s">
        <v>151</v>
      </c>
      <c r="C22" s="105">
        <v>10400000</v>
      </c>
      <c r="D22" s="15">
        <v>0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7"/>
      <c r="P22" s="107">
        <v>172848.83</v>
      </c>
      <c r="Q22" s="107">
        <v>175976.84</v>
      </c>
      <c r="R22" s="17">
        <f t="shared" si="3"/>
        <v>348825.67</v>
      </c>
    </row>
    <row r="23" spans="1:18" ht="28.5" x14ac:dyDescent="0.2">
      <c r="A23" s="75" t="s">
        <v>168</v>
      </c>
      <c r="B23" s="1" t="s">
        <v>169</v>
      </c>
      <c r="C23" s="105">
        <v>15900000</v>
      </c>
      <c r="D23" s="15">
        <v>17690.150000000001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107">
        <v>17390.63</v>
      </c>
      <c r="Q23" s="107">
        <v>29818.51</v>
      </c>
      <c r="R23" s="17">
        <f t="shared" si="3"/>
        <v>64899.289999999994</v>
      </c>
    </row>
    <row r="24" spans="1:18" x14ac:dyDescent="0.2">
      <c r="A24" s="75" t="s">
        <v>186</v>
      </c>
      <c r="B24" s="1" t="s">
        <v>187</v>
      </c>
      <c r="C24" s="105">
        <v>8500000</v>
      </c>
      <c r="D24" s="15">
        <v>0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/>
      <c r="P24" s="107">
        <v>13924</v>
      </c>
      <c r="Q24" s="107">
        <v>331808.5</v>
      </c>
      <c r="R24" s="17">
        <f t="shared" si="3"/>
        <v>345732.5</v>
      </c>
    </row>
    <row r="25" spans="1:18" s="21" customFormat="1" x14ac:dyDescent="0.2">
      <c r="A25" s="18">
        <v>2.2999999999999998</v>
      </c>
      <c r="B25" s="18" t="s">
        <v>34</v>
      </c>
      <c r="C25" s="110">
        <v>47446062</v>
      </c>
      <c r="D25" s="101">
        <f t="shared" ref="D25:G25" si="4">SUM(D26:D33)</f>
        <v>0</v>
      </c>
      <c r="E25" s="102">
        <f t="shared" si="4"/>
        <v>0</v>
      </c>
      <c r="F25" s="102">
        <f t="shared" si="4"/>
        <v>0</v>
      </c>
      <c r="G25" s="102">
        <f t="shared" si="4"/>
        <v>0</v>
      </c>
      <c r="H25" s="102">
        <f>SUM(H26:H33)</f>
        <v>0</v>
      </c>
      <c r="I25" s="102">
        <f>SUM(I26:I33)</f>
        <v>0</v>
      </c>
      <c r="J25" s="102">
        <f t="shared" ref="J25:M25" si="5">SUM(J26:J33)</f>
        <v>0</v>
      </c>
      <c r="K25" s="102">
        <f t="shared" si="5"/>
        <v>0</v>
      </c>
      <c r="L25" s="102">
        <f t="shared" si="5"/>
        <v>0</v>
      </c>
      <c r="M25" s="102">
        <f t="shared" si="5"/>
        <v>0</v>
      </c>
      <c r="N25" s="102">
        <f>SUM(N26:N33)</f>
        <v>0</v>
      </c>
      <c r="O25" s="103">
        <f>SUM(O26:O33)</f>
        <v>0</v>
      </c>
      <c r="P25" s="101">
        <v>112113.4</v>
      </c>
      <c r="Q25" s="101">
        <v>715827.19999999995</v>
      </c>
      <c r="R25" s="104">
        <f>SUM(D25+P25+Q25)</f>
        <v>827940.6</v>
      </c>
    </row>
    <row r="26" spans="1:18" ht="28.5" x14ac:dyDescent="0.2">
      <c r="A26" s="1" t="s">
        <v>192</v>
      </c>
      <c r="B26" s="1" t="s">
        <v>193</v>
      </c>
      <c r="C26" s="105">
        <v>2200000</v>
      </c>
      <c r="D26" s="15">
        <v>0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  <c r="P26" s="107">
        <v>66235</v>
      </c>
      <c r="Q26" s="124">
        <v>715827.19999999995</v>
      </c>
      <c r="R26" s="17">
        <f>D26+P26+Q26</f>
        <v>782062.2</v>
      </c>
    </row>
    <row r="27" spans="1:18" x14ac:dyDescent="0.2">
      <c r="A27" s="1" t="s">
        <v>459</v>
      </c>
      <c r="B27" s="1" t="s">
        <v>203</v>
      </c>
      <c r="C27" s="105">
        <v>2500000</v>
      </c>
      <c r="D27" s="15">
        <v>0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11"/>
      <c r="P27" s="111"/>
      <c r="Q27" s="111"/>
      <c r="R27" s="17">
        <f t="shared" ref="R27:R33" si="6">D27+P27+Q27</f>
        <v>0</v>
      </c>
    </row>
    <row r="28" spans="1:18" x14ac:dyDescent="0.2">
      <c r="A28" s="1" t="s">
        <v>460</v>
      </c>
      <c r="B28" s="1" t="s">
        <v>213</v>
      </c>
      <c r="C28" s="105">
        <v>1000000</v>
      </c>
      <c r="D28" s="15">
        <v>0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7"/>
      <c r="P28" s="107"/>
      <c r="Q28" s="107"/>
      <c r="R28" s="17">
        <f t="shared" si="6"/>
        <v>0</v>
      </c>
    </row>
    <row r="29" spans="1:18" x14ac:dyDescent="0.2">
      <c r="A29" s="75" t="s">
        <v>234</v>
      </c>
      <c r="B29" s="1" t="s">
        <v>235</v>
      </c>
      <c r="C29" s="105">
        <v>300000</v>
      </c>
      <c r="D29" s="15">
        <v>0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8"/>
      <c r="P29" s="108"/>
      <c r="Q29" s="108"/>
      <c r="R29" s="17">
        <f t="shared" si="6"/>
        <v>0</v>
      </c>
    </row>
    <row r="30" spans="1:18" x14ac:dyDescent="0.2">
      <c r="A30" s="75" t="s">
        <v>240</v>
      </c>
      <c r="B30" s="1" t="s">
        <v>241</v>
      </c>
      <c r="C30" s="105">
        <v>446062</v>
      </c>
      <c r="D30" s="15">
        <v>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/>
      <c r="P30" s="107"/>
      <c r="Q30" s="107"/>
      <c r="R30" s="17">
        <f t="shared" si="6"/>
        <v>0</v>
      </c>
    </row>
    <row r="31" spans="1:18" ht="28.5" x14ac:dyDescent="0.2">
      <c r="A31" s="75" t="s">
        <v>248</v>
      </c>
      <c r="B31" s="1" t="s">
        <v>249</v>
      </c>
      <c r="C31" s="79">
        <v>2300000</v>
      </c>
      <c r="D31" s="15">
        <v>0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P31" s="107"/>
      <c r="Q31" s="107"/>
      <c r="R31" s="17">
        <f t="shared" si="6"/>
        <v>0</v>
      </c>
    </row>
    <row r="32" spans="1:18" ht="28.5" x14ac:dyDescent="0.2">
      <c r="A32" s="1" t="s">
        <v>264</v>
      </c>
      <c r="B32" s="1" t="s">
        <v>265</v>
      </c>
      <c r="C32" s="105">
        <v>21900000</v>
      </c>
      <c r="D32" s="15">
        <v>0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107"/>
      <c r="Q32" s="107"/>
      <c r="R32" s="17">
        <f t="shared" si="6"/>
        <v>0</v>
      </c>
    </row>
    <row r="33" spans="1:23" s="30" customFormat="1" x14ac:dyDescent="0.2">
      <c r="A33" s="1" t="s">
        <v>286</v>
      </c>
      <c r="B33" s="1" t="s">
        <v>287</v>
      </c>
      <c r="C33" s="79">
        <v>16800000</v>
      </c>
      <c r="D33" s="15">
        <v>0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107">
        <v>45878.400000000001</v>
      </c>
      <c r="Q33" s="107"/>
      <c r="R33" s="17">
        <f>D33+P33+Q33</f>
        <v>45878.400000000001</v>
      </c>
    </row>
    <row r="34" spans="1:23" s="21" customFormat="1" x14ac:dyDescent="0.2">
      <c r="A34" s="18">
        <v>2.4</v>
      </c>
      <c r="B34" s="18" t="s">
        <v>406</v>
      </c>
      <c r="C34" s="101">
        <v>5000000</v>
      </c>
      <c r="D34" s="101">
        <f t="shared" ref="D34:O34" si="7">SUM(D35:D36)</f>
        <v>0</v>
      </c>
      <c r="E34" s="102">
        <f t="shared" si="7"/>
        <v>0</v>
      </c>
      <c r="F34" s="102">
        <f t="shared" si="7"/>
        <v>0</v>
      </c>
      <c r="G34" s="102">
        <f t="shared" si="7"/>
        <v>0</v>
      </c>
      <c r="H34" s="102">
        <f t="shared" si="7"/>
        <v>0</v>
      </c>
      <c r="I34" s="102">
        <f>SUM(I35:I36)</f>
        <v>0</v>
      </c>
      <c r="J34" s="102">
        <f t="shared" si="7"/>
        <v>0</v>
      </c>
      <c r="K34" s="102">
        <f t="shared" si="7"/>
        <v>0</v>
      </c>
      <c r="L34" s="102">
        <f t="shared" si="7"/>
        <v>0</v>
      </c>
      <c r="M34" s="102">
        <f t="shared" si="7"/>
        <v>0</v>
      </c>
      <c r="N34" s="102">
        <f t="shared" si="7"/>
        <v>0</v>
      </c>
      <c r="O34" s="112">
        <f t="shared" si="7"/>
        <v>0</v>
      </c>
      <c r="P34" s="101">
        <v>100000</v>
      </c>
      <c r="Q34" s="101">
        <v>5000</v>
      </c>
      <c r="R34" s="104">
        <f>SUM(D34+P34+Q34)</f>
        <v>105000</v>
      </c>
    </row>
    <row r="35" spans="1:23" s="30" customFormat="1" ht="28.5" x14ac:dyDescent="0.2">
      <c r="A35" s="1" t="s">
        <v>325</v>
      </c>
      <c r="B35" s="1" t="s">
        <v>326</v>
      </c>
      <c r="C35" s="105">
        <v>4650000</v>
      </c>
      <c r="D35" s="15">
        <v>0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7"/>
      <c r="P35" s="107">
        <v>100000</v>
      </c>
      <c r="Q35" s="107">
        <v>5000</v>
      </c>
      <c r="R35" s="15">
        <f>D35+P35+Q35</f>
        <v>105000</v>
      </c>
    </row>
    <row r="36" spans="1:23" s="30" customFormat="1" ht="28.5" x14ac:dyDescent="0.2">
      <c r="A36" s="1" t="s">
        <v>470</v>
      </c>
      <c r="B36" s="1" t="s">
        <v>469</v>
      </c>
      <c r="C36" s="105">
        <v>350000</v>
      </c>
      <c r="D36" s="15">
        <v>0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8"/>
      <c r="P36" s="108"/>
      <c r="Q36" s="108"/>
      <c r="R36" s="15">
        <f>D36+P36+Q36</f>
        <v>0</v>
      </c>
    </row>
    <row r="37" spans="1:23" s="21" customFormat="1" ht="30" x14ac:dyDescent="0.2">
      <c r="A37" s="18">
        <v>2.6</v>
      </c>
      <c r="B37" s="18" t="s">
        <v>407</v>
      </c>
      <c r="C37" s="101">
        <v>30450000</v>
      </c>
      <c r="D37" s="101">
        <f t="shared" ref="D37:H37" si="8">SUM(D38:D45)</f>
        <v>0</v>
      </c>
      <c r="E37" s="102">
        <f>SUM(E38:E45)</f>
        <v>0</v>
      </c>
      <c r="F37" s="102">
        <f t="shared" si="8"/>
        <v>0</v>
      </c>
      <c r="G37" s="102">
        <f t="shared" si="8"/>
        <v>0</v>
      </c>
      <c r="H37" s="102">
        <f t="shared" si="8"/>
        <v>0</v>
      </c>
      <c r="I37" s="102">
        <f t="shared" ref="I37:M37" si="9">SUM(I38:I45)</f>
        <v>0</v>
      </c>
      <c r="J37" s="102">
        <f t="shared" si="9"/>
        <v>0</v>
      </c>
      <c r="K37" s="102">
        <f t="shared" si="9"/>
        <v>0</v>
      </c>
      <c r="L37" s="102">
        <f t="shared" si="9"/>
        <v>0</v>
      </c>
      <c r="M37" s="102">
        <f t="shared" si="9"/>
        <v>0</v>
      </c>
      <c r="N37" s="101">
        <f>SUM(N38:N45)</f>
        <v>0</v>
      </c>
      <c r="O37" s="112">
        <f>SUM(O38:O45)</f>
        <v>0</v>
      </c>
      <c r="P37" s="112">
        <v>0</v>
      </c>
      <c r="Q37" s="112">
        <v>0</v>
      </c>
      <c r="R37" s="104">
        <f>SUM(D37+P37+Q37)</f>
        <v>0</v>
      </c>
    </row>
    <row r="38" spans="1:23" s="30" customFormat="1" x14ac:dyDescent="0.2">
      <c r="A38" s="1" t="s">
        <v>348</v>
      </c>
      <c r="B38" s="1" t="s">
        <v>468</v>
      </c>
      <c r="C38" s="105">
        <v>10800000</v>
      </c>
      <c r="D38" s="15">
        <v>0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7"/>
      <c r="P38" s="107"/>
      <c r="Q38" s="107"/>
      <c r="R38" s="15">
        <f>D38+P38+Q38</f>
        <v>0</v>
      </c>
    </row>
    <row r="39" spans="1:23" s="30" customFormat="1" ht="42.75" x14ac:dyDescent="0.2">
      <c r="A39" s="1" t="s">
        <v>365</v>
      </c>
      <c r="B39" s="1" t="s">
        <v>366</v>
      </c>
      <c r="C39" s="79">
        <v>3200000</v>
      </c>
      <c r="D39" s="15">
        <v>0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13"/>
      <c r="O39" s="108"/>
      <c r="P39" s="108"/>
      <c r="Q39" s="108"/>
      <c r="R39" s="15">
        <f t="shared" ref="R39:R45" si="10">D39+P39+Q39</f>
        <v>0</v>
      </c>
    </row>
    <row r="40" spans="1:23" s="30" customFormat="1" ht="28.5" x14ac:dyDescent="0.2">
      <c r="A40" s="1" t="s">
        <v>419</v>
      </c>
      <c r="B40" s="1" t="s">
        <v>420</v>
      </c>
      <c r="C40" s="105">
        <v>3200000</v>
      </c>
      <c r="D40" s="15">
        <v>0</v>
      </c>
      <c r="E40" s="106"/>
      <c r="F40" s="106"/>
      <c r="G40" s="106"/>
      <c r="H40" s="106"/>
      <c r="I40" s="106"/>
      <c r="J40" s="106"/>
      <c r="K40" s="106"/>
      <c r="L40" s="106"/>
      <c r="M40" s="106"/>
      <c r="N40" s="5"/>
      <c r="O40" s="108"/>
      <c r="P40" s="108"/>
      <c r="Q40" s="108"/>
      <c r="R40" s="15">
        <f t="shared" si="10"/>
        <v>0</v>
      </c>
    </row>
    <row r="41" spans="1:23" s="30" customFormat="1" ht="28.5" x14ac:dyDescent="0.2">
      <c r="A41" s="1" t="s">
        <v>371</v>
      </c>
      <c r="B41" s="1" t="s">
        <v>404</v>
      </c>
      <c r="C41" s="105">
        <v>150000</v>
      </c>
      <c r="D41" s="15">
        <v>0</v>
      </c>
      <c r="E41" s="106"/>
      <c r="F41" s="106"/>
      <c r="G41" s="106"/>
      <c r="H41" s="106"/>
      <c r="I41" s="106"/>
      <c r="J41" s="106"/>
      <c r="K41" s="106"/>
      <c r="L41" s="106"/>
      <c r="M41" s="106"/>
      <c r="N41" s="5"/>
      <c r="O41" s="107"/>
      <c r="P41" s="107"/>
      <c r="Q41" s="107"/>
      <c r="R41" s="15">
        <f t="shared" si="10"/>
        <v>0</v>
      </c>
    </row>
    <row r="42" spans="1:23" s="30" customFormat="1" ht="28.5" x14ac:dyDescent="0.2">
      <c r="A42" s="1" t="s">
        <v>375</v>
      </c>
      <c r="B42" s="1" t="s">
        <v>376</v>
      </c>
      <c r="C42" s="105">
        <v>12300000</v>
      </c>
      <c r="D42" s="15">
        <v>0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7"/>
      <c r="P42" s="107"/>
      <c r="Q42" s="107"/>
      <c r="R42" s="15">
        <f t="shared" si="10"/>
        <v>0</v>
      </c>
    </row>
    <row r="43" spans="1:23" s="30" customFormat="1" x14ac:dyDescent="0.2">
      <c r="A43" s="1" t="s">
        <v>424</v>
      </c>
      <c r="B43" s="1" t="s">
        <v>427</v>
      </c>
      <c r="C43" s="105">
        <v>500000</v>
      </c>
      <c r="D43" s="15">
        <v>0</v>
      </c>
      <c r="E43" s="106"/>
      <c r="F43" s="106"/>
      <c r="G43" s="106"/>
      <c r="H43" s="106"/>
      <c r="I43" s="106"/>
      <c r="J43" s="106"/>
      <c r="K43" s="106"/>
      <c r="L43" s="106"/>
      <c r="M43" s="106"/>
      <c r="N43" s="5"/>
      <c r="O43" s="108"/>
      <c r="P43" s="108"/>
      <c r="Q43" s="108"/>
      <c r="R43" s="15">
        <f t="shared" si="10"/>
        <v>0</v>
      </c>
      <c r="S43" s="31"/>
      <c r="T43" s="31"/>
      <c r="U43" s="31"/>
      <c r="V43" s="31"/>
      <c r="W43" s="31"/>
    </row>
    <row r="44" spans="1:23" s="30" customFormat="1" x14ac:dyDescent="0.2">
      <c r="A44" s="1" t="s">
        <v>392</v>
      </c>
      <c r="B44" s="1" t="s">
        <v>393</v>
      </c>
      <c r="C44" s="105">
        <v>3000000</v>
      </c>
      <c r="D44" s="15">
        <v>0</v>
      </c>
      <c r="E44" s="106"/>
      <c r="F44" s="106"/>
      <c r="G44" s="106"/>
      <c r="H44" s="106"/>
      <c r="I44" s="106"/>
      <c r="J44" s="106"/>
      <c r="K44" s="106"/>
      <c r="L44" s="106"/>
      <c r="M44" s="106"/>
      <c r="N44" s="5"/>
      <c r="O44" s="108"/>
      <c r="P44" s="108"/>
      <c r="Q44" s="108"/>
      <c r="R44" s="15">
        <f t="shared" si="10"/>
        <v>0</v>
      </c>
      <c r="S44" s="31"/>
      <c r="T44" s="31"/>
      <c r="U44" s="31"/>
      <c r="V44" s="31"/>
      <c r="W44" s="31"/>
    </row>
    <row r="45" spans="1:23" s="30" customFormat="1" ht="28.5" x14ac:dyDescent="0.2">
      <c r="A45" s="1" t="s">
        <v>398</v>
      </c>
      <c r="B45" s="1" t="s">
        <v>399</v>
      </c>
      <c r="C45" s="79">
        <v>500000</v>
      </c>
      <c r="D45" s="15">
        <v>0</v>
      </c>
      <c r="E45" s="106"/>
      <c r="F45" s="106"/>
      <c r="G45" s="106"/>
      <c r="H45" s="106"/>
      <c r="I45" s="106"/>
      <c r="J45" s="106"/>
      <c r="K45" s="106"/>
      <c r="L45" s="106"/>
      <c r="M45" s="106"/>
      <c r="N45" s="5"/>
      <c r="O45" s="108"/>
      <c r="P45" s="108"/>
      <c r="Q45" s="108"/>
      <c r="R45" s="15">
        <f t="shared" si="10"/>
        <v>0</v>
      </c>
    </row>
    <row r="46" spans="1:23" s="21" customFormat="1" x14ac:dyDescent="0.2">
      <c r="A46" s="18">
        <v>2.7</v>
      </c>
      <c r="B46" s="18" t="s">
        <v>465</v>
      </c>
      <c r="C46" s="101"/>
      <c r="D46" s="101">
        <f t="shared" ref="D46:O46" si="11">SUM(D47)</f>
        <v>0</v>
      </c>
      <c r="E46" s="102">
        <f t="shared" si="11"/>
        <v>0</v>
      </c>
      <c r="F46" s="102">
        <f t="shared" si="11"/>
        <v>0</v>
      </c>
      <c r="G46" s="102">
        <f t="shared" si="11"/>
        <v>0</v>
      </c>
      <c r="H46" s="102">
        <f t="shared" si="11"/>
        <v>0</v>
      </c>
      <c r="I46" s="102">
        <f t="shared" si="11"/>
        <v>0</v>
      </c>
      <c r="J46" s="102">
        <f>SUM(J47)</f>
        <v>0</v>
      </c>
      <c r="K46" s="102">
        <f t="shared" si="11"/>
        <v>0</v>
      </c>
      <c r="L46" s="102">
        <f t="shared" si="11"/>
        <v>0</v>
      </c>
      <c r="M46" s="102">
        <f t="shared" si="11"/>
        <v>0</v>
      </c>
      <c r="N46" s="101">
        <f t="shared" si="11"/>
        <v>0</v>
      </c>
      <c r="O46" s="112">
        <f t="shared" si="11"/>
        <v>0</v>
      </c>
      <c r="P46" s="112"/>
      <c r="Q46" s="112"/>
      <c r="R46" s="104"/>
    </row>
    <row r="47" spans="1:23" s="30" customFormat="1" x14ac:dyDescent="0.2">
      <c r="A47" s="1" t="s">
        <v>464</v>
      </c>
      <c r="B47" s="1" t="s">
        <v>466</v>
      </c>
      <c r="C47" s="105">
        <v>0</v>
      </c>
      <c r="D47" s="15"/>
      <c r="E47" s="106"/>
      <c r="F47" s="106"/>
      <c r="G47" s="106"/>
      <c r="H47" s="106"/>
      <c r="I47" s="106"/>
      <c r="J47" s="106"/>
      <c r="K47" s="106"/>
      <c r="L47" s="106"/>
      <c r="M47" s="106"/>
      <c r="N47" s="108"/>
      <c r="O47" s="114"/>
      <c r="P47" s="114"/>
      <c r="Q47" s="114"/>
      <c r="R47" s="15">
        <f>D47+P47+Q47</f>
        <v>0</v>
      </c>
    </row>
    <row r="48" spans="1:23" s="21" customFormat="1" ht="28.5" x14ac:dyDescent="0.2">
      <c r="A48" s="76"/>
      <c r="B48" s="76" t="s">
        <v>458</v>
      </c>
      <c r="C48" s="115">
        <f>+C9+C15+C25+C34+C37+C46</f>
        <v>1223200000</v>
      </c>
      <c r="D48" s="115">
        <f>+D37+D34+D25+D15+D9+D46</f>
        <v>50608400.520000003</v>
      </c>
      <c r="E48" s="116">
        <f>+E37+E34+E25+E15+E9+E46</f>
        <v>0</v>
      </c>
      <c r="F48" s="116">
        <f>+F37+F34+F25+F15+F9+F46</f>
        <v>0</v>
      </c>
      <c r="G48" s="116">
        <f t="shared" ref="G48:K48" si="12">+G37+G34+G25+G15+G9+G46</f>
        <v>0</v>
      </c>
      <c r="H48" s="116">
        <f t="shared" si="12"/>
        <v>0</v>
      </c>
      <c r="I48" s="116">
        <f t="shared" si="12"/>
        <v>0</v>
      </c>
      <c r="J48" s="116">
        <f>+J37+J34+J25+J15+J9+J46</f>
        <v>0</v>
      </c>
      <c r="K48" s="116">
        <f t="shared" si="12"/>
        <v>0</v>
      </c>
      <c r="L48" s="116">
        <f>+L37+L34+L25+L15+L9+L47</f>
        <v>0</v>
      </c>
      <c r="M48" s="116">
        <f>+M37+M34+M25+M15+M9+M47</f>
        <v>0</v>
      </c>
      <c r="N48" s="116">
        <f>+N37+N34+N25+N15+N9+N47</f>
        <v>0</v>
      </c>
      <c r="O48" s="116">
        <f>+O37+O34+O25+O15+O9+O47</f>
        <v>0</v>
      </c>
      <c r="P48" s="116">
        <f>P9+P15+P25+P34+P37+P46</f>
        <v>95969942.469999999</v>
      </c>
      <c r="Q48" s="116">
        <f>Q9+Q15+Q25+Q34+Q37+Q46</f>
        <v>85472244.030000001</v>
      </c>
      <c r="R48" s="115">
        <f>R9+R15+R25+R34+R37+R46</f>
        <v>232050587.01999998</v>
      </c>
    </row>
    <row r="49" spans="3:18" x14ac:dyDescent="0.2">
      <c r="C49" s="84">
        <f>+C48-C8</f>
        <v>0</v>
      </c>
      <c r="D49" s="83">
        <f>+D48-D8</f>
        <v>0</v>
      </c>
      <c r="E49" s="117"/>
      <c r="P49" s="83">
        <f>+P48-P8</f>
        <v>0</v>
      </c>
      <c r="Q49" s="83">
        <f>Q48-Q8</f>
        <v>0</v>
      </c>
      <c r="R49" s="83">
        <f>+R48-R8</f>
        <v>0</v>
      </c>
    </row>
    <row r="50" spans="3:18" s="77" customFormat="1" x14ac:dyDescent="0.2">
      <c r="C50" s="84"/>
      <c r="D50" s="118">
        <f t="shared" ref="D50:K50" si="13">+D48-D8</f>
        <v>0</v>
      </c>
      <c r="E50" s="119">
        <f t="shared" si="13"/>
        <v>0</v>
      </c>
      <c r="F50" s="119">
        <f t="shared" si="13"/>
        <v>0</v>
      </c>
      <c r="G50" s="119">
        <f t="shared" si="13"/>
        <v>0</v>
      </c>
      <c r="H50" s="119">
        <f t="shared" si="13"/>
        <v>0</v>
      </c>
      <c r="I50" s="119">
        <f t="shared" si="13"/>
        <v>0</v>
      </c>
      <c r="J50" s="119">
        <f t="shared" si="13"/>
        <v>0</v>
      </c>
      <c r="K50" s="120">
        <f t="shared" si="13"/>
        <v>0</v>
      </c>
      <c r="L50" s="120">
        <f t="shared" ref="L50:O50" si="14">+L48-L8</f>
        <v>0</v>
      </c>
      <c r="M50" s="120">
        <f>+M48-M8</f>
        <v>0</v>
      </c>
      <c r="N50" s="119">
        <f>+N48-N8</f>
        <v>0</v>
      </c>
      <c r="O50" s="119">
        <f t="shared" si="14"/>
        <v>0</v>
      </c>
      <c r="P50" s="119"/>
      <c r="Q50" s="119"/>
      <c r="R50" s="83"/>
    </row>
    <row r="55" spans="3:18" x14ac:dyDescent="0.2">
      <c r="C55" s="121"/>
    </row>
  </sheetData>
  <autoFilter ref="A7:R45" xr:uid="{00000000-0009-0000-0000-000002000000}"/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123" t="s">
        <v>431</v>
      </c>
      <c r="C1" s="123"/>
      <c r="D1" s="123"/>
      <c r="E1" s="123"/>
      <c r="F1" s="123"/>
      <c r="G1" s="123"/>
      <c r="H1" s="123"/>
      <c r="I1" s="123"/>
      <c r="J1" s="34"/>
    </row>
    <row r="2" spans="1:11" x14ac:dyDescent="0.2">
      <c r="B2" s="122" t="s">
        <v>432</v>
      </c>
      <c r="C2" s="122"/>
      <c r="D2" s="122"/>
      <c r="E2" s="122"/>
      <c r="F2" s="122"/>
      <c r="G2" s="122"/>
      <c r="H2" s="122"/>
      <c r="I2" s="122"/>
      <c r="J2" s="35"/>
    </row>
    <row r="3" spans="1:11" x14ac:dyDescent="0.2">
      <c r="B3" s="122" t="s">
        <v>433</v>
      </c>
      <c r="C3" s="122"/>
      <c r="D3" s="122"/>
      <c r="E3" s="122"/>
      <c r="F3" s="122"/>
      <c r="G3" s="122"/>
      <c r="H3" s="122"/>
      <c r="I3" s="122"/>
      <c r="J3" s="35"/>
    </row>
    <row r="4" spans="1:11" x14ac:dyDescent="0.2">
      <c r="B4" s="122" t="s">
        <v>434</v>
      </c>
      <c r="C4" s="122"/>
      <c r="D4" s="122"/>
      <c r="E4" s="122"/>
      <c r="F4" s="122"/>
      <c r="G4" s="122"/>
      <c r="H4" s="122"/>
      <c r="I4" s="122"/>
      <c r="J4" s="35"/>
    </row>
    <row r="5" spans="1:11" x14ac:dyDescent="0.2">
      <c r="B5" s="122" t="s">
        <v>435</v>
      </c>
      <c r="C5" s="122"/>
      <c r="D5" s="122"/>
      <c r="E5" s="122"/>
      <c r="F5" s="122"/>
      <c r="G5" s="122"/>
      <c r="H5" s="122"/>
      <c r="I5" s="122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 xr:uid="{00000000-0009-0000-0000-000003000000}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FEB. 2026</vt:lpstr>
      <vt:lpstr>resumen objetale</vt:lpstr>
      <vt:lpstr>Gráfico1</vt:lpstr>
      <vt:lpstr>'Ingresos y Egresos FEB. 2026'!Área_de_impresión</vt:lpstr>
      <vt:lpstr>'Ingresos y Egresos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Emilio Gomez</cp:lastModifiedBy>
  <cp:lastPrinted>2022-11-15T20:12:31Z</cp:lastPrinted>
  <dcterms:created xsi:type="dcterms:W3CDTF">2022-03-02T19:25:33Z</dcterms:created>
  <dcterms:modified xsi:type="dcterms:W3CDTF">2026-04-07T13:53:40Z</dcterms:modified>
</cp:coreProperties>
</file>