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rek\Downloads\"/>
    </mc:Choice>
  </mc:AlternateContent>
  <xr:revisionPtr revIDLastSave="0" documentId="13_ncr:1_{3B3436C0-1C47-456F-B235-E6BF549491EA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Ingresos y Egresos Octubre" sheetId="1" state="hidden" r:id="rId1"/>
    <sheet name="Gráfico1" sheetId="5" r:id="rId2"/>
    <sheet name="Ingresos y Egresos Abril 2023" sheetId="3" r:id="rId3"/>
    <sheet name="resumen objetale" sheetId="2" state="hidden" r:id="rId4"/>
  </sheets>
  <definedNames>
    <definedName name="_xlnm._FilterDatabase" localSheetId="2" hidden="1">'Ingresos y Egresos Abril 2023'!$A$7:$P$45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Abril 2023'!$A$1:$P$48</definedName>
    <definedName name="_xlnm.Print_Area" localSheetId="0">'Ingresos y Egresos Octubre'!$A$1:$Q$238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3" l="1"/>
  <c r="H15" i="3" l="1"/>
  <c r="H9" i="3"/>
  <c r="G9" i="3"/>
  <c r="G46" i="3"/>
  <c r="F46" i="3"/>
  <c r="H37" i="3"/>
  <c r="H34" i="3"/>
  <c r="G34" i="3"/>
  <c r="H25" i="3"/>
  <c r="G25" i="3" l="1"/>
  <c r="G37" i="3"/>
  <c r="G15" i="3"/>
  <c r="F9" i="3"/>
  <c r="F25" i="3" l="1"/>
  <c r="F15" i="3"/>
  <c r="C46" i="3"/>
  <c r="C37" i="3"/>
  <c r="C34" i="3"/>
  <c r="C26" i="3"/>
  <c r="C25" i="3" s="1"/>
  <c r="C21" i="3"/>
  <c r="C16" i="3"/>
  <c r="C15" i="3" s="1"/>
  <c r="C24" i="3"/>
  <c r="C11" i="3"/>
  <c r="C9" i="3" s="1"/>
  <c r="C48" i="3" l="1"/>
  <c r="C49" i="3" s="1"/>
  <c r="F37" i="3"/>
  <c r="F34" i="3"/>
  <c r="E9" i="3"/>
  <c r="D9" i="3"/>
  <c r="P47" i="3" l="1"/>
  <c r="P10" i="3" l="1"/>
  <c r="E46" i="3"/>
  <c r="P46" i="3" s="1"/>
  <c r="E37" i="3"/>
  <c r="E34" i="3"/>
  <c r="E25" i="3"/>
  <c r="E15" i="3"/>
  <c r="D15" i="3"/>
  <c r="E48" i="3" l="1"/>
  <c r="E50" i="3" s="1"/>
  <c r="D37" i="3"/>
  <c r="D34" i="3"/>
  <c r="D2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11" i="3"/>
  <c r="P12" i="3"/>
  <c r="P13" i="3"/>
  <c r="P14" i="3"/>
  <c r="D48" i="3"/>
  <c r="D49" i="3" s="1"/>
  <c r="P15" i="3" l="1"/>
  <c r="P9" i="3"/>
  <c r="P48" i="3"/>
  <c r="P49" i="3" s="1"/>
  <c r="I48" i="3"/>
  <c r="I50" i="3" s="1"/>
  <c r="M48" i="3"/>
  <c r="F48" i="3" l="1"/>
  <c r="F50" i="3" s="1"/>
  <c r="K48" i="3"/>
  <c r="K50" i="3" s="1"/>
  <c r="H48" i="3"/>
  <c r="H50" i="3" s="1"/>
  <c r="L48" i="3"/>
  <c r="L50" i="3" s="1"/>
  <c r="J48" i="3"/>
  <c r="J50" i="3" s="1"/>
  <c r="M50" i="3"/>
  <c r="G48" i="3"/>
  <c r="G50" i="3" s="1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 l="1"/>
  <c r="I93" i="1"/>
  <c r="Q93" i="1" s="1"/>
  <c r="H42" i="1"/>
  <c r="I42" i="1"/>
  <c r="G42" i="1"/>
  <c r="Q42" i="1" s="1"/>
</calcChain>
</file>

<file path=xl/sharedStrings.xml><?xml version="1.0" encoding="utf-8"?>
<sst xmlns="http://schemas.openxmlformats.org/spreadsheetml/2006/main" count="1026" uniqueCount="470">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</sst>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 shrinkToFit="1"/>
    </xf>
    <xf numFmtId="2" fontId="3" fillId="0" borderId="0" xfId="0" applyNumberFormat="1" applyFont="1" applyAlignment="1">
      <alignment horizontal="right" vertical="center" shrinkToFit="1"/>
    </xf>
    <xf numFmtId="4" fontId="3" fillId="0" borderId="0" xfId="0" applyNumberFormat="1" applyFont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Alignment="1">
      <alignment vertical="top" shrinkToFit="1"/>
    </xf>
    <xf numFmtId="2" fontId="2" fillId="0" borderId="0" xfId="0" applyNumberFormat="1" applyFont="1" applyAlignment="1">
      <alignment vertical="top" shrinkToFit="1"/>
    </xf>
    <xf numFmtId="4" fontId="2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43" fontId="2" fillId="0" borderId="0" xfId="0" applyNumberFormat="1" applyFont="1" applyAlignment="1">
      <alignment horizontal="left" vertical="top" wrapText="1" indent="2"/>
    </xf>
    <xf numFmtId="43" fontId="2" fillId="2" borderId="0" xfId="0" applyNumberFormat="1" applyFont="1" applyFill="1" applyAlignment="1">
      <alignment horizontal="left" vertical="top" wrapText="1" indent="2"/>
    </xf>
    <xf numFmtId="43" fontId="5" fillId="2" borderId="0" xfId="0" applyNumberFormat="1" applyFont="1" applyFill="1" applyAlignment="1">
      <alignment horizontal="left" vertical="top"/>
    </xf>
    <xf numFmtId="43" fontId="4" fillId="0" borderId="0" xfId="0" applyNumberFormat="1" applyFont="1" applyAlignment="1">
      <alignment horizontal="left" vertical="top"/>
    </xf>
    <xf numFmtId="2" fontId="3" fillId="2" borderId="0" xfId="0" applyNumberFormat="1" applyFont="1" applyFill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Alignment="1">
      <alignment vertical="top" shrinkToFit="1"/>
    </xf>
    <xf numFmtId="2" fontId="3" fillId="0" borderId="0" xfId="0" applyNumberFormat="1" applyFont="1" applyAlignment="1">
      <alignment vertical="top" shrinkToFit="1"/>
    </xf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Alignment="1">
      <alignment horizontal="left" vertical="top"/>
    </xf>
    <xf numFmtId="43" fontId="5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Abril 2023'!$C$7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2023'!$C$8:$C$45</c:f>
              <c:numCache>
                <c:formatCode>_(* #,##0.00_);_(* \(#,##0.00\);_(* "-"??_);_(@_)</c:formatCode>
                <c:ptCount val="38"/>
                <c:pt idx="0">
                  <c:v>734453753.25</c:v>
                </c:pt>
                <c:pt idx="1">
                  <c:v>502387205</c:v>
                </c:pt>
                <c:pt idx="2">
                  <c:v>393178281</c:v>
                </c:pt>
                <c:pt idx="3">
                  <c:v>52706564</c:v>
                </c:pt>
                <c:pt idx="4">
                  <c:v>150000</c:v>
                </c:pt>
                <c:pt idx="5">
                  <c:v>300000</c:v>
                </c:pt>
                <c:pt idx="6">
                  <c:v>56052360</c:v>
                </c:pt>
                <c:pt idx="7">
                  <c:v>127574042</c:v>
                </c:pt>
                <c:pt idx="8">
                  <c:v>32914374</c:v>
                </c:pt>
                <c:pt idx="9">
                  <c:v>11768000</c:v>
                </c:pt>
                <c:pt idx="10">
                  <c:v>1455668</c:v>
                </c:pt>
                <c:pt idx="11">
                  <c:v>1800000</c:v>
                </c:pt>
                <c:pt idx="12">
                  <c:v>42432000</c:v>
                </c:pt>
                <c:pt idx="13">
                  <c:v>6904000</c:v>
                </c:pt>
                <c:pt idx="14">
                  <c:v>20700000</c:v>
                </c:pt>
                <c:pt idx="15">
                  <c:v>7000000</c:v>
                </c:pt>
                <c:pt idx="16">
                  <c:v>2600000</c:v>
                </c:pt>
                <c:pt idx="17">
                  <c:v>61418870</c:v>
                </c:pt>
                <c:pt idx="18">
                  <c:v>1670000</c:v>
                </c:pt>
                <c:pt idx="19">
                  <c:v>2203000</c:v>
                </c:pt>
                <c:pt idx="20">
                  <c:v>2030000</c:v>
                </c:pt>
                <c:pt idx="21">
                  <c:v>460000</c:v>
                </c:pt>
                <c:pt idx="22">
                  <c:v>8540000</c:v>
                </c:pt>
                <c:pt idx="23" formatCode="#,##0.00">
                  <c:v>1449200</c:v>
                </c:pt>
                <c:pt idx="24">
                  <c:v>19800000</c:v>
                </c:pt>
                <c:pt idx="25" formatCode="#,##0.00">
                  <c:v>25266670</c:v>
                </c:pt>
                <c:pt idx="26">
                  <c:v>2700000</c:v>
                </c:pt>
                <c:pt idx="27">
                  <c:v>2700000</c:v>
                </c:pt>
                <c:pt idx="29">
                  <c:v>74616130</c:v>
                </c:pt>
                <c:pt idx="30">
                  <c:v>48538293.479999997</c:v>
                </c:pt>
                <c:pt idx="31" formatCode="#,##0.00">
                  <c:v>4739048.8499999996</c:v>
                </c:pt>
                <c:pt idx="32">
                  <c:v>151130</c:v>
                </c:pt>
                <c:pt idx="33">
                  <c:v>3300000</c:v>
                </c:pt>
                <c:pt idx="34">
                  <c:v>14404515</c:v>
                </c:pt>
                <c:pt idx="35">
                  <c:v>1600000</c:v>
                </c:pt>
                <c:pt idx="36" formatCode="#,##0.00">
                  <c:v>1044294.48</c:v>
                </c:pt>
                <c:pt idx="37" formatCode="#,##0.00">
                  <c:v>838848.19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Abril 2023'!$D$7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2023'!$D$8:$D$45</c:f>
              <c:numCache>
                <c:formatCode>#,##0.00</c:formatCode>
                <c:ptCount val="38"/>
                <c:pt idx="0" formatCode="_(* #,##0.00_);_(* \(#,##0.00\);_(* &quot;-&quot;??_);_(@_)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729995.64</c:v>
                </c:pt>
                <c:pt idx="8" formatCode="_(* #,##0.00_);_(* \(#,##0.00\);_(* &quot;-&quot;??_);_(@_)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Abril 2023'!$E$7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2023'!$E$8:$E$45</c:f>
              <c:numCache>
                <c:formatCode>#,##0.00</c:formatCode>
                <c:ptCount val="38"/>
                <c:pt idx="0" formatCode="_(* #,##0.00_);_(* \(#,##0.00\);_(* &quot;-&quot;??_);_(@_)">
                  <c:v>44483088.409999996</c:v>
                </c:pt>
                <c:pt idx="1">
                  <c:v>34940722.119999997</c:v>
                </c:pt>
                <c:pt idx="2" formatCode="_(* #,##0.00_);_(* \(#,##0.00\);_(* &quot;-&quot;??_);_(@_)">
                  <c:v>29789186.640000001</c:v>
                </c:pt>
                <c:pt idx="3" formatCode="_(* #,##0.00_);_(* \(#,##0.00\);_(* &quot;-&quot;??_);_(@_)">
                  <c:v>620674.4</c:v>
                </c:pt>
                <c:pt idx="4" formatCode="_(* #,##0.00_);_(* \(#,##0.00\);_(* &quot;-&quot;??_);_(@_)">
                  <c:v>35385.65</c:v>
                </c:pt>
                <c:pt idx="5" formatCode="0.00">
                  <c:v>0</c:v>
                </c:pt>
                <c:pt idx="6" formatCode="_(* #,##0.00_);_(* \(#,##0.00\);_(* &quot;-&quot;??_);_(@_)">
                  <c:v>4495475.43</c:v>
                </c:pt>
                <c:pt idx="7">
                  <c:v>6554315.1699999999</c:v>
                </c:pt>
                <c:pt idx="8" formatCode="_(* #,##0.00_);_(* \(#,##0.00\);_(* &quot;-&quot;??_);_(@_)">
                  <c:v>1637093.13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2504100</c:v>
                </c:pt>
                <c:pt idx="13" formatCode="_(* #,##0.00_);_(* \(#,##0.00\);_(* &quot;-&quot;??_);_(@_)">
                  <c:v>317031.65999999997</c:v>
                </c:pt>
                <c:pt idx="14" formatCode="_(* #,##0.00_);_(* \(#,##0.00\);_(* &quot;-&quot;??_);_(@_)">
                  <c:v>2006090.38</c:v>
                </c:pt>
                <c:pt idx="15" formatCode="_(* #,##0.00_);_(* \(#,##0.00\);_(* &quot;-&quot;??_);_(@_)">
                  <c:v>90000</c:v>
                </c:pt>
                <c:pt idx="16" formatCode="0.00">
                  <c:v>0</c:v>
                </c:pt>
                <c:pt idx="17">
                  <c:v>517782.13</c:v>
                </c:pt>
                <c:pt idx="18" formatCode="0.00">
                  <c:v>0</c:v>
                </c:pt>
                <c:pt idx="19" formatCode="_(* #,##0.00_);_(* \(#,##0.00\);_(* &quot;-&quot;??_);_(@_)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_(* #,##0.00_);_(* \(#,##0.00\);_(* &quot;-&quot;??_);_(@_)">
                  <c:v>116582.13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8" formatCode="0.00">
                  <c:v>0</c:v>
                </c:pt>
                <c:pt idx="29" formatCode="_(* #,##0.00_);_(* \(#,##0.00\);_(* &quot;-&quot;??_);_(@_)">
                  <c:v>1088333.56</c:v>
                </c:pt>
                <c:pt idx="30" formatCode="0.00">
                  <c:v>0</c:v>
                </c:pt>
                <c:pt idx="31" formatCode="_(* #,##0.00_);_(* \(#,##0.00\);_(* &quot;-&quot;??_);_(@_)">
                  <c:v>1088333.56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Abril 2023'!$F$7</c:f>
              <c:strCache>
                <c:ptCount val="1"/>
                <c:pt idx="0">
                  <c:v> Marzo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2023'!$F$8:$F$45</c:f>
              <c:numCache>
                <c:formatCode>#,##0.00</c:formatCode>
                <c:ptCount val="38"/>
                <c:pt idx="0" formatCode="_(* #,##0.00_);_(* \(#,##0.00\);_(* &quot;-&quot;??_);_(@_)">
                  <c:v>54453597.310000002</c:v>
                </c:pt>
                <c:pt idx="1">
                  <c:v>38372796.68</c:v>
                </c:pt>
                <c:pt idx="2" formatCode="_(* #,##0.00_);_(* \(#,##0.00\);_(* &quot;-&quot;??_);_(@_)">
                  <c:v>32780383.620000001</c:v>
                </c:pt>
                <c:pt idx="3" formatCode="_(* #,##0.00_);_(* \(#,##0.00\);_(* &quot;-&quot;??_);_(@_)">
                  <c:v>596079.49</c:v>
                </c:pt>
                <c:pt idx="4" formatCode="_(* #,##0.00_);_(* \(#,##0.00\);_(* &quot;-&quot;??_);_(@_)">
                  <c:v>14918.45</c:v>
                </c:pt>
                <c:pt idx="5" formatCode="_(* #,##0.00_);_(* \(#,##0.00\);_(* &quot;-&quot;??_);_(@_)">
                  <c:v>20000</c:v>
                </c:pt>
                <c:pt idx="6" formatCode="_(* #,##0.00_);_(* \(#,##0.00\);_(* &quot;-&quot;??_);_(@_)">
                  <c:v>4961415.12</c:v>
                </c:pt>
                <c:pt idx="7">
                  <c:v>9177758.3299999982</c:v>
                </c:pt>
                <c:pt idx="8" formatCode="_(* #,##0.00_);_(* \(#,##0.00\);_(* &quot;-&quot;??_);_(@_)">
                  <c:v>2220933.4900000002</c:v>
                </c:pt>
                <c:pt idx="9" formatCode="_(* #,##0.00_);_(* \(#,##0.00\);_(* &quot;-&quot;??_);_(@_)">
                  <c:v>177000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4726793.42</c:v>
                </c:pt>
                <c:pt idx="13" formatCode="_(* #,##0.00_);_(* \(#,##0.00\);_(* &quot;-&quot;??_);_(@_)">
                  <c:v>287484.27</c:v>
                </c:pt>
                <c:pt idx="14" formatCode="_(* #,##0.00_);_(* \(#,##0.00\);_(* &quot;-&quot;??_);_(@_)">
                  <c:v>589532.13</c:v>
                </c:pt>
                <c:pt idx="15" formatCode="_(* #,##0.00_);_(* \(#,##0.00\);_(* &quot;-&quot;??_);_(@_)">
                  <c:v>524045</c:v>
                </c:pt>
                <c:pt idx="16" formatCode="_(* #,##0.00_);_(* \(#,##0.00\);_(* &quot;-&quot;??_);_(@_)">
                  <c:v>651970.02</c:v>
                </c:pt>
                <c:pt idx="17">
                  <c:v>2819159.24</c:v>
                </c:pt>
                <c:pt idx="18" formatCode="_(* #,##0.00_);_(* \(#,##0.00\);_(* &quot;-&quot;??_);_(@_)">
                  <c:v>92976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_(* #,##0.00_);_(* \(#,##0.00\);_(* &quot;-&quot;??_);_(@_)">
                  <c:v>287945.01</c:v>
                </c:pt>
                <c:pt idx="23" formatCode="_(* #,##0.00_);_(* \(#,##0.00\);_(* &quot;-&quot;??_);_(@_)">
                  <c:v>165613</c:v>
                </c:pt>
                <c:pt idx="24" formatCode="_(* #,##0.00_);_(* \(#,##0.00\);_(* &quot;-&quot;??_);_(@_)">
                  <c:v>398180.17</c:v>
                </c:pt>
                <c:pt idx="25" formatCode="_(* #,##0.00_);_(* \(#,##0.00\);_(* &quot;-&quot;??_);_(@_)">
                  <c:v>1874445.06</c:v>
                </c:pt>
                <c:pt idx="26" formatCode="_(* #,##0.00_);_(* \(#,##0.00\);_(* &quot;-&quot;??_);_(@_)">
                  <c:v>158795.31</c:v>
                </c:pt>
                <c:pt idx="27" formatCode="_(* #,##0.00_);_(* \(#,##0.00\);_(* &quot;-&quot;??_);_(@_)">
                  <c:v>158795.31</c:v>
                </c:pt>
                <c:pt idx="28" formatCode="0.00">
                  <c:v>0</c:v>
                </c:pt>
                <c:pt idx="29" formatCode="_(* #,##0.00_);_(* \(#,##0.00\);_(* &quot;-&quot;??_);_(@_)">
                  <c:v>3925087.75</c:v>
                </c:pt>
                <c:pt idx="30" formatCode="_(* #,##0.00_);_(* \(#,##0.00\);_(* &quot;-&quot;??_);_(@_)">
                  <c:v>2244228.48</c:v>
                </c:pt>
                <c:pt idx="31" formatCode="_(* #,##0.00_);_(* \(#,##0.00\);_(* &quot;-&quot;??_);_(@_)">
                  <c:v>1531235.27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_(* #,##0.00_);_(* \(#,##0.00\);_(* &quot;-&quot;??_);_(@_)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Abril 2023'!$G$7</c:f>
              <c:strCache>
                <c:ptCount val="1"/>
                <c:pt idx="0">
                  <c:v> Abril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2023'!$G$8:$G$45</c:f>
              <c:numCache>
                <c:formatCode>#,##0.00</c:formatCode>
                <c:ptCount val="38"/>
                <c:pt idx="0" formatCode="_(* #,##0.00_);_(* \(#,##0.00\);_(* &quot;-&quot;??_);_(@_)">
                  <c:v>76721193.530000001</c:v>
                </c:pt>
                <c:pt idx="1">
                  <c:v>57025282.640000001</c:v>
                </c:pt>
                <c:pt idx="2" formatCode="_(* #,##0.00_);_(* \(#,##0.00\);_(* &quot;-&quot;??_);_(@_)">
                  <c:v>31925292.260000002</c:v>
                </c:pt>
                <c:pt idx="3" formatCode="_(* #,##0.00_);_(* \(#,##0.00\);_(* &quot;-&quot;??_);_(@_)">
                  <c:v>20242369.66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4857620.72</c:v>
                </c:pt>
                <c:pt idx="7">
                  <c:v>10230102.609999999</c:v>
                </c:pt>
                <c:pt idx="8" formatCode="_(* #,##0.00_);_(* \(#,##0.00\);_(* &quot;-&quot;??_);_(@_)">
                  <c:v>3045833.9</c:v>
                </c:pt>
                <c:pt idx="9" formatCode="_(* #,##0.00_);_(* \(#,##0.00\);_(* &quot;-&quot;??_);_(@_)">
                  <c:v>801723.61</c:v>
                </c:pt>
                <c:pt idx="10" formatCode="_(* #,##0.00_);_(* \(#,##0.00\);_(* &quot;-&quot;??_);_(@_)">
                  <c:v>425250</c:v>
                </c:pt>
                <c:pt idx="11" formatCode="0.00">
                  <c:v>0</c:v>
                </c:pt>
                <c:pt idx="12" formatCode="_(* #,##0.00_);_(* \(#,##0.00\);_(* &quot;-&quot;??_);_(@_)">
                  <c:v>3981076.92</c:v>
                </c:pt>
                <c:pt idx="13" formatCode="_(* #,##0.00_);_(* \(#,##0.00\);_(* &quot;-&quot;??_);_(@_)">
                  <c:v>287875.18</c:v>
                </c:pt>
                <c:pt idx="14" formatCode="_(* #,##0.00_);_(* \(#,##0.00\);_(* &quot;-&quot;??_);_(@_)">
                  <c:v>1368125</c:v>
                </c:pt>
                <c:pt idx="15" formatCode="_(* #,##0.00_);_(* \(#,##0.00\);_(* &quot;-&quot;??_);_(@_)">
                  <c:v>150888</c:v>
                </c:pt>
                <c:pt idx="16" formatCode="_(* #,##0.00_);_(* \(#,##0.00\);_(* &quot;-&quot;??_);_(@_)">
                  <c:v>169330</c:v>
                </c:pt>
                <c:pt idx="17">
                  <c:v>6819781.3799999999</c:v>
                </c:pt>
                <c:pt idx="18" formatCode="_(* #,##0.00_);_(* \(#,##0.00\);_(* &quot;-&quot;??_);_(@_)">
                  <c:v>469332.26</c:v>
                </c:pt>
                <c:pt idx="19" formatCode="0.00">
                  <c:v>0</c:v>
                </c:pt>
                <c:pt idx="20" formatCode="_(* #,##0.00_);_(* \(#,##0.00\);_(* &quot;-&quot;??_);_(@_)">
                  <c:v>466925.15</c:v>
                </c:pt>
                <c:pt idx="21" formatCode="0.00">
                  <c:v>0</c:v>
                </c:pt>
                <c:pt idx="22" formatCode="_(* #,##0.00_);_(* \(#,##0.00\);_(* &quot;-&quot;??_);_(@_)">
                  <c:v>19186.8</c:v>
                </c:pt>
                <c:pt idx="23" formatCode="0.00">
                  <c:v>0</c:v>
                </c:pt>
                <c:pt idx="24" formatCode="_(* #,##0.00_);_(* \(#,##0.00\);_(* &quot;-&quot;??_);_(@_)">
                  <c:v>4508166.71</c:v>
                </c:pt>
                <c:pt idx="25" formatCode="_(* #,##0.00_);_(* \(#,##0.00\);_(* &quot;-&quot;??_);_(@_)">
                  <c:v>1356170.46</c:v>
                </c:pt>
                <c:pt idx="26" formatCode="_(* #,##0.00_);_(* \(#,##0.00\);_(* &quot;-&quot;??_);_(@_)">
                  <c:v>48571.42</c:v>
                </c:pt>
                <c:pt idx="27" formatCode="0.00">
                  <c:v>48571.42</c:v>
                </c:pt>
                <c:pt idx="28" formatCode="0.00">
                  <c:v>0</c:v>
                </c:pt>
                <c:pt idx="29" formatCode="_(* #,##0.00_);_(* \(#,##0.00\);_(* &quot;-&quot;??_);_(@_)">
                  <c:v>2597455.48</c:v>
                </c:pt>
                <c:pt idx="30" formatCode="_(* #,##0.00_);_(* \(#,##0.00\);_(* &quot;-&quot;??_);_(@_)">
                  <c:v>1304499.27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1292956.21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Abril 2023'!$H$7</c:f>
              <c:strCache>
                <c:ptCount val="1"/>
                <c:pt idx="0">
                  <c:v> Mayo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2023'!$H$8:$H$45</c:f>
              <c:numCache>
                <c:formatCode>#,##0.00</c:formatCode>
                <c:ptCount val="38"/>
                <c:pt idx="0" formatCode="_(* #,##0.00_);_(* \(#,##0.00\);_(* &quot;-&quot;??_);_(@_)">
                  <c:v>51865368.979999997</c:v>
                </c:pt>
                <c:pt idx="1">
                  <c:v>35627066.200000003</c:v>
                </c:pt>
                <c:pt idx="2" formatCode="0.00">
                  <c:v>30442852.629999999</c:v>
                </c:pt>
                <c:pt idx="3" formatCode="0.00">
                  <c:v>512149.1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4672064.47</c:v>
                </c:pt>
                <c:pt idx="7">
                  <c:v>11220033.93</c:v>
                </c:pt>
                <c:pt idx="8" formatCode="0.00">
                  <c:v>2726491.55</c:v>
                </c:pt>
                <c:pt idx="9" formatCode="0.00">
                  <c:v>494361</c:v>
                </c:pt>
                <c:pt idx="10" formatCode="0.00">
                  <c:v>199300</c:v>
                </c:pt>
                <c:pt idx="11" formatCode="0.00">
                  <c:v>0</c:v>
                </c:pt>
                <c:pt idx="12" formatCode="0.00">
                  <c:v>3418919.6</c:v>
                </c:pt>
                <c:pt idx="13" formatCode="0.00">
                  <c:v>2633116.33</c:v>
                </c:pt>
                <c:pt idx="14" formatCode="0.00">
                  <c:v>1430118.45</c:v>
                </c:pt>
                <c:pt idx="15" formatCode="0.00">
                  <c:v>261572</c:v>
                </c:pt>
                <c:pt idx="16" formatCode="0.00">
                  <c:v>56155</c:v>
                </c:pt>
                <c:pt idx="17">
                  <c:v>1780479.97</c:v>
                </c:pt>
                <c:pt idx="18" formatCode="0.00">
                  <c:v>224662</c:v>
                </c:pt>
                <c:pt idx="19" formatCode="0.00">
                  <c:v>0</c:v>
                </c:pt>
                <c:pt idx="20" formatCode="0.00">
                  <c:v>124550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13991.86</c:v>
                </c:pt>
                <c:pt idx="24" formatCode="0.00">
                  <c:v>198625.32</c:v>
                </c:pt>
                <c:pt idx="25" formatCode="0.00">
                  <c:v>1218650.79</c:v>
                </c:pt>
                <c:pt idx="26" formatCode="_(* #,##0.00_);_(* \(#,##0.00\);_(* &quot;-&quot;??_);_(@_)">
                  <c:v>55000</c:v>
                </c:pt>
                <c:pt idx="27" formatCode="0.00">
                  <c:v>55000</c:v>
                </c:pt>
                <c:pt idx="28" formatCode="0.00">
                  <c:v>0</c:v>
                </c:pt>
                <c:pt idx="29" formatCode="_(* #,##0.00_);_(* \(#,##0.00\);_(* &quot;-&quot;??_);_(@_)">
                  <c:v>3182788.88</c:v>
                </c:pt>
                <c:pt idx="30" formatCode="0.00">
                  <c:v>687347</c:v>
                </c:pt>
                <c:pt idx="31" formatCode="0.00">
                  <c:v>580133.43000000005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907500.24</c:v>
                </c:pt>
                <c:pt idx="35" formatCode="0.00">
                  <c:v>1007808.21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Abril 2023'!$I$7</c:f>
              <c:strCache>
                <c:ptCount val="1"/>
                <c:pt idx="0">
                  <c:v> Junio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2023'!$I$8:$I$45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Abril 2023'!$J$7</c:f>
              <c:strCache>
                <c:ptCount val="1"/>
                <c:pt idx="0">
                  <c:v> Julio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2023'!$J$8:$J$45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Abril 2023'!$K$7</c:f>
              <c:strCache>
                <c:ptCount val="1"/>
                <c:pt idx="0">
                  <c:v> Agosto 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2023'!$K$8:$K$45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Abril 2023'!$L$7</c:f>
              <c:strCache>
                <c:ptCount val="1"/>
                <c:pt idx="0">
                  <c:v> Septiembre 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2023'!$L$8:$L$45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Abril 2023'!$M$7</c:f>
              <c:strCache>
                <c:ptCount val="1"/>
                <c:pt idx="0">
                  <c:v> 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2023'!$M$8:$M$45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Abril 2023'!$N$7</c:f>
              <c:strCache>
                <c:ptCount val="1"/>
                <c:pt idx="0">
                  <c:v> Noviembre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2023'!$N$8:$N$45</c:f>
              <c:numCache>
                <c:formatCode>_(* #,##0.00_);_(* \(#,##0.00\);_(* "-"??_);_(@_)</c:formatCode>
                <c:ptCount val="38"/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Abril 2023'!$P$7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Abril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 OTRAS INSTITUCIONES PÚBLICAS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2.4.9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Abril 2023'!$P$8:$P$45</c:f>
              <c:numCache>
                <c:formatCode>_(* #,##0.00_);_(* \(#,##0.00\);_(* "-"??_);_(@_)</c:formatCode>
                <c:ptCount val="38"/>
                <c:pt idx="0">
                  <c:v>254602830.24999997</c:v>
                </c:pt>
                <c:pt idx="1">
                  <c:v>192315454.02000001</c:v>
                </c:pt>
                <c:pt idx="2">
                  <c:v>147498065.08000001</c:v>
                </c:pt>
                <c:pt idx="3">
                  <c:v>22324002.41</c:v>
                </c:pt>
                <c:pt idx="4">
                  <c:v>50304.100000000006</c:v>
                </c:pt>
                <c:pt idx="5">
                  <c:v>30000</c:v>
                </c:pt>
                <c:pt idx="6">
                  <c:v>22413082.429999996</c:v>
                </c:pt>
                <c:pt idx="7">
                  <c:v>37912205.680000007</c:v>
                </c:pt>
                <c:pt idx="8">
                  <c:v>10118395.940000001</c:v>
                </c:pt>
                <c:pt idx="9">
                  <c:v>1473084.6099999999</c:v>
                </c:pt>
                <c:pt idx="10">
                  <c:v>624550</c:v>
                </c:pt>
                <c:pt idx="11" formatCode="0.00">
                  <c:v>0</c:v>
                </c:pt>
                <c:pt idx="12">
                  <c:v>14630889.939999999</c:v>
                </c:pt>
                <c:pt idx="13">
                  <c:v>3767459.21</c:v>
                </c:pt>
                <c:pt idx="14">
                  <c:v>5393865.96</c:v>
                </c:pt>
                <c:pt idx="15">
                  <c:v>1026505</c:v>
                </c:pt>
                <c:pt idx="16" formatCode="0.00">
                  <c:v>877455.02</c:v>
                </c:pt>
                <c:pt idx="17">
                  <c:v>11937202.720000001</c:v>
                </c:pt>
                <c:pt idx="18" formatCode="0.00">
                  <c:v>786970.26</c:v>
                </c:pt>
                <c:pt idx="19" formatCode="0.00">
                  <c:v>401200</c:v>
                </c:pt>
                <c:pt idx="20" formatCode="0.00">
                  <c:v>591475.15</c:v>
                </c:pt>
                <c:pt idx="21" formatCode="0.00">
                  <c:v>0</c:v>
                </c:pt>
                <c:pt idx="22" formatCode="0.00">
                  <c:v>307131.81</c:v>
                </c:pt>
                <c:pt idx="23" formatCode="0.00">
                  <c:v>179604.86</c:v>
                </c:pt>
                <c:pt idx="24" formatCode="0.00">
                  <c:v>5104972.2</c:v>
                </c:pt>
                <c:pt idx="25" formatCode="0.00">
                  <c:v>4565848.4399999995</c:v>
                </c:pt>
                <c:pt idx="26">
                  <c:v>287366.73</c:v>
                </c:pt>
                <c:pt idx="27" formatCode="0.00">
                  <c:v>287366.73</c:v>
                </c:pt>
                <c:pt idx="28" formatCode="0.00">
                  <c:v>0</c:v>
                </c:pt>
                <c:pt idx="29">
                  <c:v>10793665.670000002</c:v>
                </c:pt>
                <c:pt idx="30" formatCode="0.00">
                  <c:v>4236074.75</c:v>
                </c:pt>
                <c:pt idx="31" formatCode="0.00">
                  <c:v>3199702.2600000002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2200456.4500000002</c:v>
                </c:pt>
                <c:pt idx="35" formatCode="0.00">
                  <c:v>1157432.21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80" t="s">
        <v>431</v>
      </c>
      <c r="C1" s="80"/>
      <c r="D1" s="80"/>
      <c r="E1" s="80"/>
      <c r="F1" s="80"/>
      <c r="G1" s="80"/>
      <c r="H1" s="80"/>
      <c r="I1" s="80"/>
      <c r="J1" s="34"/>
      <c r="K1" s="34"/>
      <c r="L1" s="34"/>
      <c r="M1" s="34"/>
      <c r="N1" s="34"/>
      <c r="O1" s="34"/>
      <c r="P1" s="34"/>
    </row>
    <row r="2" spans="1:17" x14ac:dyDescent="0.2">
      <c r="B2" s="79" t="s">
        <v>432</v>
      </c>
      <c r="C2" s="79"/>
      <c r="D2" s="79"/>
      <c r="E2" s="79"/>
      <c r="F2" s="79"/>
      <c r="G2" s="79"/>
      <c r="H2" s="79"/>
      <c r="I2" s="79"/>
      <c r="J2" s="35"/>
      <c r="K2" s="35"/>
      <c r="L2" s="35"/>
      <c r="M2" s="35"/>
      <c r="N2" s="35"/>
      <c r="O2" s="35"/>
      <c r="P2" s="35"/>
    </row>
    <row r="3" spans="1:17" x14ac:dyDescent="0.2">
      <c r="B3" s="79" t="s">
        <v>456</v>
      </c>
      <c r="C3" s="79"/>
      <c r="D3" s="79"/>
      <c r="E3" s="79"/>
      <c r="F3" s="79"/>
      <c r="G3" s="79"/>
      <c r="H3" s="79"/>
      <c r="I3" s="79"/>
      <c r="J3" s="50"/>
      <c r="K3" s="35"/>
      <c r="L3" s="35"/>
      <c r="M3" s="35"/>
      <c r="N3" s="35"/>
      <c r="O3" s="35"/>
      <c r="P3" s="35"/>
    </row>
    <row r="4" spans="1:17" x14ac:dyDescent="0.2">
      <c r="B4" s="79" t="s">
        <v>434</v>
      </c>
      <c r="C4" s="79"/>
      <c r="D4" s="79"/>
      <c r="E4" s="79"/>
      <c r="F4" s="79"/>
      <c r="G4" s="79"/>
      <c r="H4" s="79"/>
      <c r="I4" s="79"/>
      <c r="J4" s="35"/>
      <c r="K4" s="35"/>
      <c r="L4" s="35"/>
      <c r="M4" s="35"/>
      <c r="N4" s="35"/>
      <c r="O4" s="35"/>
      <c r="P4" s="35"/>
    </row>
    <row r="5" spans="1:17" x14ac:dyDescent="0.2">
      <c r="B5" s="79" t="s">
        <v>435</v>
      </c>
      <c r="C5" s="79"/>
      <c r="D5" s="79"/>
      <c r="E5" s="79"/>
      <c r="F5" s="79"/>
      <c r="G5" s="79"/>
      <c r="H5" s="79"/>
      <c r="I5" s="79"/>
      <c r="J5" s="35"/>
      <c r="K5" s="35"/>
      <c r="L5" s="35"/>
      <c r="M5" s="35"/>
      <c r="N5" s="35"/>
      <c r="O5" s="35"/>
      <c r="P5" s="35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1" t="s">
        <v>0</v>
      </c>
      <c r="H7" s="71" t="s">
        <v>405</v>
      </c>
      <c r="I7" s="72" t="s">
        <v>408</v>
      </c>
      <c r="J7" s="72" t="s">
        <v>441</v>
      </c>
      <c r="K7" s="72" t="s">
        <v>440</v>
      </c>
      <c r="L7" s="72" t="s">
        <v>442</v>
      </c>
      <c r="M7" s="72" t="s">
        <v>443</v>
      </c>
      <c r="N7" s="72" t="s">
        <v>447</v>
      </c>
      <c r="O7" s="72" t="s">
        <v>450</v>
      </c>
      <c r="P7" s="72" t="s">
        <v>457</v>
      </c>
      <c r="Q7" s="26" t="s">
        <v>1</v>
      </c>
    </row>
    <row r="8" spans="1:17" s="10" customFormat="1" x14ac:dyDescent="0.2">
      <c r="A8" s="11"/>
      <c r="B8" s="11"/>
      <c r="C8" s="57">
        <v>353843061</v>
      </c>
      <c r="D8" s="57">
        <v>52000000</v>
      </c>
      <c r="E8" s="58">
        <v>241366033</v>
      </c>
      <c r="F8" s="58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73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59">
        <v>351843062</v>
      </c>
      <c r="D9" s="59">
        <v>-4125279.08</v>
      </c>
      <c r="E9" s="60">
        <v>41851550</v>
      </c>
      <c r="F9" s="60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74">
        <f>SUM(G9:P9)</f>
        <v>320783316.06</v>
      </c>
    </row>
    <row r="10" spans="1:17" x14ac:dyDescent="0.2">
      <c r="A10" s="1" t="s">
        <v>50</v>
      </c>
      <c r="B10" s="1" t="s">
        <v>51</v>
      </c>
      <c r="C10" s="61">
        <v>312928374</v>
      </c>
      <c r="D10" s="61">
        <v>-4125279.08</v>
      </c>
      <c r="E10" s="62">
        <v>10480400</v>
      </c>
      <c r="F10" s="62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73">
        <f>SUM(G10:P10)</f>
        <v>261297468.43000001</v>
      </c>
    </row>
    <row r="11" spans="1:17" x14ac:dyDescent="0.2">
      <c r="A11" s="1" t="s">
        <v>2</v>
      </c>
      <c r="B11" s="1" t="s">
        <v>3</v>
      </c>
      <c r="C11" s="61">
        <v>234856961</v>
      </c>
      <c r="D11" s="61">
        <v>-25079627.84</v>
      </c>
      <c r="E11" s="8">
        <v>0</v>
      </c>
      <c r="F11" s="62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73">
        <f>SUM(G11:P11)</f>
        <v>193718423.21000001</v>
      </c>
    </row>
    <row r="12" spans="1:17" x14ac:dyDescent="0.2">
      <c r="A12" s="1" t="s">
        <v>4</v>
      </c>
      <c r="B12" s="1" t="s">
        <v>5</v>
      </c>
      <c r="C12" s="61">
        <v>186496961</v>
      </c>
      <c r="D12" s="61">
        <v>23280372.16</v>
      </c>
      <c r="E12" s="8">
        <v>0</v>
      </c>
      <c r="F12" s="62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73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1">
        <v>48360000</v>
      </c>
      <c r="D13" s="61">
        <v>-48360000</v>
      </c>
      <c r="E13" s="8">
        <v>0</v>
      </c>
      <c r="F13" s="62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73">
        <f t="shared" si="0"/>
        <v>0</v>
      </c>
    </row>
    <row r="14" spans="1:17" ht="28.5" x14ac:dyDescent="0.2">
      <c r="A14" s="2" t="s">
        <v>8</v>
      </c>
      <c r="B14" s="2" t="s">
        <v>9</v>
      </c>
      <c r="C14" s="61">
        <v>54000000</v>
      </c>
      <c r="D14" s="61">
        <v>-18000000</v>
      </c>
      <c r="E14" s="62">
        <v>5480400</v>
      </c>
      <c r="F14" s="62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73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2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73">
        <f t="shared" si="0"/>
        <v>85500</v>
      </c>
    </row>
    <row r="16" spans="1:17" x14ac:dyDescent="0.2">
      <c r="A16" s="1" t="s">
        <v>10</v>
      </c>
      <c r="B16" s="1" t="s">
        <v>11</v>
      </c>
      <c r="C16" s="61">
        <v>18000000</v>
      </c>
      <c r="D16" s="61">
        <v>-18000000</v>
      </c>
      <c r="E16" s="8">
        <v>0</v>
      </c>
      <c r="F16" s="62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73">
        <f t="shared" si="0"/>
        <v>0</v>
      </c>
    </row>
    <row r="17" spans="1:17" x14ac:dyDescent="0.2">
      <c r="A17" s="2" t="s">
        <v>12</v>
      </c>
      <c r="B17" s="2" t="s">
        <v>13</v>
      </c>
      <c r="C17" s="64">
        <v>36000000</v>
      </c>
      <c r="D17" s="64">
        <v>-17894727.079999998</v>
      </c>
      <c r="E17" s="8">
        <v>0</v>
      </c>
      <c r="F17" s="62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73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4"/>
      <c r="D18" s="64">
        <v>56849075.840000004</v>
      </c>
      <c r="E18" s="62">
        <v>5480400</v>
      </c>
      <c r="F18" s="62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73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4">
        <v>24071413</v>
      </c>
      <c r="D19" s="8">
        <v>0</v>
      </c>
      <c r="E19" s="8">
        <v>0</v>
      </c>
      <c r="F19" s="62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73">
        <f t="shared" si="0"/>
        <v>90000</v>
      </c>
    </row>
    <row r="20" spans="1:17" x14ac:dyDescent="0.2">
      <c r="A20" s="2" t="s">
        <v>41</v>
      </c>
      <c r="B20" s="2" t="s">
        <v>40</v>
      </c>
      <c r="C20" s="64">
        <v>24071413</v>
      </c>
      <c r="D20" s="8">
        <v>0</v>
      </c>
      <c r="E20" s="8">
        <v>0</v>
      </c>
      <c r="F20" s="62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73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2">
        <v>5000000</v>
      </c>
      <c r="F21" s="62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73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2">
        <v>3000000</v>
      </c>
      <c r="F22" s="62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73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3">
        <v>2000000</v>
      </c>
      <c r="F23" s="62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73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2">
        <v>31271150</v>
      </c>
      <c r="F24" s="62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73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2">
        <v>31271150</v>
      </c>
      <c r="F25" s="62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73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2">
        <v>2400000</v>
      </c>
      <c r="F26" s="62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73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2">
        <v>1080000</v>
      </c>
      <c r="F27" s="62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73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2">
        <v>13282828</v>
      </c>
      <c r="F28" s="62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73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2">
        <v>14508322</v>
      </c>
      <c r="F29" s="62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73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2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3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2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3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2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73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2">
        <v>100000</v>
      </c>
      <c r="F33" s="62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73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2">
        <v>100000</v>
      </c>
      <c r="F34" s="62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73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2">
        <v>100000</v>
      </c>
      <c r="F35" s="62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73">
        <f t="shared" si="0"/>
        <v>35000</v>
      </c>
    </row>
    <row r="36" spans="1:20" ht="28.5" x14ac:dyDescent="0.2">
      <c r="A36" s="2" t="s">
        <v>20</v>
      </c>
      <c r="B36" s="2" t="s">
        <v>21</v>
      </c>
      <c r="C36" s="64">
        <v>38914688</v>
      </c>
      <c r="D36" s="64">
        <v>4125279.08</v>
      </c>
      <c r="E36" s="8">
        <v>0</v>
      </c>
      <c r="F36" s="62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73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1">
        <v>17952845</v>
      </c>
      <c r="D37" s="61">
        <v>19325.97</v>
      </c>
      <c r="E37" s="8">
        <v>0</v>
      </c>
      <c r="F37" s="62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73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1">
        <v>17952845</v>
      </c>
      <c r="D38" s="61">
        <v>19325.97</v>
      </c>
      <c r="E38" s="8">
        <v>0</v>
      </c>
      <c r="F38" s="62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73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4">
        <v>17927560</v>
      </c>
      <c r="D39" s="64">
        <v>3833756.4</v>
      </c>
      <c r="E39" s="8">
        <v>0</v>
      </c>
      <c r="F39" s="62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73">
        <f t="shared" si="0"/>
        <v>18377605.41</v>
      </c>
    </row>
    <row r="40" spans="1:20" x14ac:dyDescent="0.2">
      <c r="A40" s="1" t="s">
        <v>27</v>
      </c>
      <c r="B40" s="1" t="s">
        <v>26</v>
      </c>
      <c r="C40" s="64">
        <v>17927560</v>
      </c>
      <c r="D40" s="64">
        <v>3833756.4</v>
      </c>
      <c r="E40" s="8">
        <v>0</v>
      </c>
      <c r="F40" s="62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73">
        <f t="shared" si="0"/>
        <v>18377605.41</v>
      </c>
    </row>
    <row r="41" spans="1:20" x14ac:dyDescent="0.2">
      <c r="A41" s="2" t="s">
        <v>28</v>
      </c>
      <c r="B41" s="2" t="s">
        <v>29</v>
      </c>
      <c r="C41" s="64">
        <v>3034283</v>
      </c>
      <c r="D41" s="64">
        <v>272196.71000000002</v>
      </c>
      <c r="E41" s="8">
        <v>0</v>
      </c>
      <c r="F41" s="62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73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4">
        <v>3034283</v>
      </c>
      <c r="D42" s="64">
        <v>272196.71000000002</v>
      </c>
      <c r="E42" s="8">
        <v>0</v>
      </c>
      <c r="F42" s="62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73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59">
        <v>1999999</v>
      </c>
      <c r="D43" s="59"/>
      <c r="E43" s="60">
        <v>125167058</v>
      </c>
      <c r="F43" s="60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74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5">
        <v>1999999</v>
      </c>
      <c r="D44" s="8">
        <v>0</v>
      </c>
      <c r="E44" s="62">
        <v>21713451</v>
      </c>
      <c r="F44" s="62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73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2">
        <v>3182554</v>
      </c>
      <c r="F45" s="62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73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2">
        <v>3182554</v>
      </c>
      <c r="F46" s="62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73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2">
        <v>5546700</v>
      </c>
      <c r="F47" s="62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73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2">
        <v>5546700</v>
      </c>
      <c r="F48" s="62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73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2">
        <v>12984197</v>
      </c>
      <c r="F49" s="62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73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2">
        <v>12984197</v>
      </c>
      <c r="F50" s="62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73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1">
        <v>1721056</v>
      </c>
      <c r="D51" s="8">
        <v>0</v>
      </c>
      <c r="E51" s="58"/>
      <c r="F51" s="62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73">
        <f t="shared" si="0"/>
        <v>1306435</v>
      </c>
    </row>
    <row r="52" spans="1:17" x14ac:dyDescent="0.2">
      <c r="A52" s="1" t="s">
        <v>44</v>
      </c>
      <c r="B52" s="1" t="s">
        <v>43</v>
      </c>
      <c r="C52" s="61">
        <v>1721056</v>
      </c>
      <c r="D52" s="8">
        <v>0</v>
      </c>
      <c r="E52" s="58"/>
      <c r="F52" s="62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73">
        <f t="shared" si="0"/>
        <v>1306435</v>
      </c>
    </row>
    <row r="53" spans="1:17" x14ac:dyDescent="0.2">
      <c r="A53" s="1" t="s">
        <v>45</v>
      </c>
      <c r="B53" s="1" t="s">
        <v>47</v>
      </c>
      <c r="C53" s="61">
        <v>278943</v>
      </c>
      <c r="D53" s="8">
        <v>0</v>
      </c>
      <c r="E53" s="58"/>
      <c r="F53" s="62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73">
        <f t="shared" si="0"/>
        <v>155400</v>
      </c>
    </row>
    <row r="54" spans="1:17" x14ac:dyDescent="0.2">
      <c r="A54" s="1" t="s">
        <v>46</v>
      </c>
      <c r="B54" s="1" t="s">
        <v>47</v>
      </c>
      <c r="C54" s="61">
        <v>278943</v>
      </c>
      <c r="D54" s="8">
        <v>0</v>
      </c>
      <c r="E54" s="58"/>
      <c r="F54" s="62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73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2">
        <v>5000000</v>
      </c>
      <c r="F55" s="62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73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2">
        <v>4000000</v>
      </c>
      <c r="F56" s="62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73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2">
        <v>4000000</v>
      </c>
      <c r="F57" s="62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73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2">
        <v>1000000</v>
      </c>
      <c r="F58" s="62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73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2">
        <v>1000000</v>
      </c>
      <c r="F59" s="62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73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2">
        <v>1000000</v>
      </c>
      <c r="F60" s="62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73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2">
        <v>500000</v>
      </c>
      <c r="F61" s="62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73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2">
        <v>500000</v>
      </c>
      <c r="F62" s="62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73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2">
        <v>500000</v>
      </c>
      <c r="F63" s="62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73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2">
        <v>500000</v>
      </c>
      <c r="F64" s="62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73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2">
        <v>1300000</v>
      </c>
      <c r="F65" s="62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73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2">
        <v>400000</v>
      </c>
      <c r="F66" s="62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73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2">
        <v>400000</v>
      </c>
      <c r="F67" s="62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73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2">
        <v>900000</v>
      </c>
      <c r="F68" s="62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73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2">
        <v>900000</v>
      </c>
      <c r="F69" s="62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73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5">
        <v>5000000</v>
      </c>
      <c r="E70" s="62">
        <v>28659378</v>
      </c>
      <c r="F70" s="62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73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5">
        <v>0</v>
      </c>
      <c r="E71" s="62">
        <v>14359378</v>
      </c>
      <c r="F71" s="62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73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5">
        <v>0</v>
      </c>
      <c r="E72" s="62">
        <v>14359378</v>
      </c>
      <c r="F72" s="62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73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5">
        <v>0</v>
      </c>
      <c r="E73" s="62">
        <v>500000</v>
      </c>
      <c r="F73" s="6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73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5">
        <v>0</v>
      </c>
      <c r="E74" s="62">
        <v>500000</v>
      </c>
      <c r="F74" s="62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73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5">
        <v>0</v>
      </c>
      <c r="E75" s="62">
        <v>10500000</v>
      </c>
      <c r="F75" s="62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73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5">
        <v>0</v>
      </c>
      <c r="E76" s="62">
        <v>10500000</v>
      </c>
      <c r="F76" s="62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73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5">
        <v>0</v>
      </c>
      <c r="E77" s="62">
        <v>500000</v>
      </c>
      <c r="F77" s="62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73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5">
        <v>0</v>
      </c>
      <c r="E78" s="62">
        <v>500000</v>
      </c>
      <c r="F78" s="62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73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5">
        <v>5000000</v>
      </c>
      <c r="E79" s="62">
        <v>2800000</v>
      </c>
      <c r="F79" s="62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3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5">
        <v>5000000</v>
      </c>
      <c r="E80" s="62">
        <v>2800000</v>
      </c>
      <c r="F80" s="62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73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5">
        <v>0</v>
      </c>
      <c r="E81" s="62">
        <v>5994229</v>
      </c>
      <c r="F81" s="62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73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5">
        <v>0</v>
      </c>
      <c r="E82" s="62">
        <v>3101429</v>
      </c>
      <c r="F82" s="62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73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5">
        <v>0</v>
      </c>
      <c r="E83" s="62">
        <v>3101429</v>
      </c>
      <c r="F83" s="62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73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5">
        <v>0</v>
      </c>
      <c r="E84" s="62">
        <v>500000</v>
      </c>
      <c r="F84" s="62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73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5">
        <v>0</v>
      </c>
      <c r="E85" s="62">
        <v>500000</v>
      </c>
      <c r="F85" s="62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73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5">
        <v>0</v>
      </c>
      <c r="E86" s="62">
        <v>2392800</v>
      </c>
      <c r="F86" s="62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73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5">
        <v>0</v>
      </c>
      <c r="E87" s="62">
        <v>2392800</v>
      </c>
      <c r="F87" s="62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73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5">
        <v>0</v>
      </c>
      <c r="E88" s="62">
        <v>14500000</v>
      </c>
      <c r="F88" s="62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73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5">
        <v>0</v>
      </c>
      <c r="E89" s="62">
        <v>12000000</v>
      </c>
      <c r="F89" s="62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73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5">
        <v>0</v>
      </c>
      <c r="E90" s="62">
        <v>8000000</v>
      </c>
      <c r="F90" s="62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73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5">
        <v>0</v>
      </c>
      <c r="E91" s="62">
        <v>2000000</v>
      </c>
      <c r="F91" s="62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73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5">
        <v>0</v>
      </c>
      <c r="E92" s="62">
        <v>2000000</v>
      </c>
      <c r="F92" s="62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73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5">
        <v>0</v>
      </c>
      <c r="E93" s="62">
        <v>2500000</v>
      </c>
      <c r="F93" s="62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73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5">
        <v>0</v>
      </c>
      <c r="E94" s="62">
        <v>500000</v>
      </c>
      <c r="F94" s="62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73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5">
        <v>0</v>
      </c>
      <c r="E95" s="62">
        <v>1000000</v>
      </c>
      <c r="F95" s="62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73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5">
        <v>0</v>
      </c>
      <c r="E96" s="62">
        <v>1000000</v>
      </c>
      <c r="F96" s="62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73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5">
        <v>0</v>
      </c>
      <c r="E97" s="62">
        <v>46000000</v>
      </c>
      <c r="F97" s="62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73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5">
        <v>0</v>
      </c>
      <c r="E98" s="62">
        <v>0</v>
      </c>
      <c r="F98" s="62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73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5">
        <v>0</v>
      </c>
      <c r="E99" s="62">
        <v>0</v>
      </c>
      <c r="F99" s="62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73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5">
        <v>0</v>
      </c>
      <c r="E100" s="62">
        <v>1500000</v>
      </c>
      <c r="F100" s="62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73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5">
        <v>0</v>
      </c>
      <c r="E101" s="62">
        <v>1500000</v>
      </c>
      <c r="F101" s="62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73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5">
        <v>0</v>
      </c>
      <c r="E102" s="62">
        <v>44500000</v>
      </c>
      <c r="F102" s="62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73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5">
        <v>0</v>
      </c>
      <c r="E103" s="62">
        <v>500000</v>
      </c>
      <c r="F103" s="62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73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5">
        <v>0</v>
      </c>
      <c r="E104" s="62">
        <v>42000000</v>
      </c>
      <c r="F104" s="62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73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5">
        <v>0</v>
      </c>
      <c r="E105" s="62">
        <v>2000000</v>
      </c>
      <c r="F105" s="62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73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5">
        <v>0</v>
      </c>
      <c r="E106" s="62">
        <v>1000000</v>
      </c>
      <c r="F106" s="62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73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5"/>
      <c r="E107" s="62"/>
      <c r="F107" s="62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73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5"/>
      <c r="E108" s="62"/>
      <c r="F108" s="62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73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5">
        <v>0</v>
      </c>
      <c r="E109" s="62">
        <v>1000000</v>
      </c>
      <c r="F109" s="62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73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5">
        <v>0</v>
      </c>
      <c r="E110" s="62">
        <v>1000000</v>
      </c>
      <c r="F110" s="62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73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59"/>
      <c r="D111" s="59"/>
      <c r="E111" s="60">
        <v>40406245</v>
      </c>
      <c r="F111" s="60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74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2">
        <v>800000</v>
      </c>
      <c r="F112" s="62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73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2">
        <v>800000</v>
      </c>
      <c r="F113" s="62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73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2">
        <v>800000</v>
      </c>
      <c r="F114" s="62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73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2">
        <v>0</v>
      </c>
      <c r="F115" s="62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73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2">
        <v>0</v>
      </c>
      <c r="F116" s="62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73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2">
        <v>1000000</v>
      </c>
      <c r="F117" s="62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73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2">
        <v>100000</v>
      </c>
      <c r="F118" s="62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73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2">
        <v>100000</v>
      </c>
      <c r="F119" s="62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73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2">
        <v>900000</v>
      </c>
      <c r="F120" s="62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73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2">
        <v>900000</v>
      </c>
      <c r="F121" s="62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73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2">
        <v>17806245</v>
      </c>
      <c r="F122" s="62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73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2">
        <v>0</v>
      </c>
      <c r="F123" s="62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73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2">
        <v>0</v>
      </c>
      <c r="F124" s="62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73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2">
        <v>600000</v>
      </c>
      <c r="F125" s="62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73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2">
        <v>600000</v>
      </c>
      <c r="F126" s="62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73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2">
        <v>500000</v>
      </c>
      <c r="F127" s="62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73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2">
        <v>500000</v>
      </c>
      <c r="F128" s="62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73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2">
        <v>0</v>
      </c>
      <c r="F129" s="62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73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2">
        <v>0</v>
      </c>
      <c r="F130" s="62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73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2">
        <v>16706245</v>
      </c>
      <c r="F131" s="62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73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2">
        <v>16706245</v>
      </c>
      <c r="F132" s="62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73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2">
        <v>250000</v>
      </c>
      <c r="F133" s="62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73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2">
        <v>250000</v>
      </c>
      <c r="F134" s="62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73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2">
        <v>250000</v>
      </c>
      <c r="F135" s="62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73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2">
        <v>300000</v>
      </c>
      <c r="F136" s="66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73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2">
        <v>300000</v>
      </c>
      <c r="F137" s="66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73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2">
        <v>300000</v>
      </c>
      <c r="F138" s="66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73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2">
        <v>300000</v>
      </c>
      <c r="F139" s="66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73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2"/>
      <c r="F140" s="66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73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2">
        <v>900000</v>
      </c>
      <c r="F141" s="66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73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58">
        <v>0</v>
      </c>
      <c r="F142" s="66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73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58">
        <v>0</v>
      </c>
      <c r="F143" s="66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73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58"/>
      <c r="F144" s="66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73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58">
        <v>0</v>
      </c>
      <c r="F145" s="66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73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58"/>
      <c r="F146" s="66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73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58">
        <v>0</v>
      </c>
      <c r="F147" s="66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73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58">
        <v>900000</v>
      </c>
      <c r="F148" s="66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73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2">
        <v>500000</v>
      </c>
      <c r="F149" s="66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73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2">
        <v>400000</v>
      </c>
      <c r="F150" s="67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73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5">
        <v>4000000</v>
      </c>
      <c r="E151" s="62">
        <v>12000000</v>
      </c>
      <c r="F151" s="67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73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5">
        <v>4000000</v>
      </c>
      <c r="E152" s="62">
        <v>11000000</v>
      </c>
      <c r="F152" s="67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73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2">
        <v>8000000</v>
      </c>
      <c r="F153" s="67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73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2">
        <v>2500000</v>
      </c>
      <c r="F154" s="67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73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2">
        <v>400000</v>
      </c>
      <c r="F155" s="67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73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2">
        <v>100000</v>
      </c>
      <c r="F156" s="67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73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2">
        <v>1000000</v>
      </c>
      <c r="F157" s="67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73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2">
        <v>100000</v>
      </c>
      <c r="F158" s="67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73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2">
        <v>100000</v>
      </c>
      <c r="F159" s="67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73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2">
        <v>600000</v>
      </c>
      <c r="F160" s="67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73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2">
        <v>200000</v>
      </c>
      <c r="F161" s="67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73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5">
        <v>25004000</v>
      </c>
      <c r="E162" s="58">
        <v>7350000</v>
      </c>
      <c r="F162" s="66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73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5">
        <v>0</v>
      </c>
      <c r="E163" s="58">
        <v>1500000</v>
      </c>
      <c r="F163" s="67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73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5">
        <v>0</v>
      </c>
      <c r="E164" s="58">
        <v>1500000</v>
      </c>
      <c r="F164" s="67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73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5">
        <v>2475000</v>
      </c>
      <c r="E165" s="62">
        <v>2000000</v>
      </c>
      <c r="F165" s="66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73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5">
        <v>2475000</v>
      </c>
      <c r="E166" s="62">
        <v>1900000</v>
      </c>
      <c r="F166" s="66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73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5">
        <v>0</v>
      </c>
      <c r="E167" s="62">
        <v>100000</v>
      </c>
      <c r="F167" s="66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73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5">
        <v>25004000</v>
      </c>
      <c r="E168" s="58">
        <v>0</v>
      </c>
      <c r="F168" s="66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73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5">
        <v>25004000</v>
      </c>
      <c r="E169" s="58">
        <v>0</v>
      </c>
      <c r="F169" s="66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73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58">
        <v>200000</v>
      </c>
      <c r="F170" s="67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73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58">
        <v>200000</v>
      </c>
      <c r="F171" s="67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73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58">
        <v>250000</v>
      </c>
      <c r="F172" s="67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73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2">
        <v>250000</v>
      </c>
      <c r="F173" s="67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73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2">
        <v>1200000</v>
      </c>
      <c r="F174" s="67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73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2">
        <v>1200000</v>
      </c>
      <c r="F175" s="67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73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2">
        <v>1000000</v>
      </c>
      <c r="F176" s="67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73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2">
        <v>700000</v>
      </c>
      <c r="F177" s="67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73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2">
        <v>300000</v>
      </c>
      <c r="F178" s="67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73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2">
        <v>1200000</v>
      </c>
      <c r="F179" s="67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73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2">
        <v>700000</v>
      </c>
      <c r="F180" s="67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73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2">
        <v>500000</v>
      </c>
      <c r="F181" s="67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73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59"/>
      <c r="E182" s="60">
        <v>4220000</v>
      </c>
      <c r="F182" s="60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74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2">
        <v>4200000</v>
      </c>
      <c r="F183" s="67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73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2">
        <v>100000</v>
      </c>
      <c r="F184" s="67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73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2">
        <v>100000</v>
      </c>
      <c r="F185" s="67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73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7">
        <v>0</v>
      </c>
      <c r="F186" s="62">
        <v>350000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7">
        <v>0</v>
      </c>
      <c r="M186" s="14">
        <v>350000</v>
      </c>
      <c r="N186" s="8">
        <v>0</v>
      </c>
      <c r="O186" s="8">
        <v>0</v>
      </c>
      <c r="P186" s="8">
        <v>0</v>
      </c>
      <c r="Q186" s="73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7">
        <v>0</v>
      </c>
      <c r="F187" s="62">
        <v>350000</v>
      </c>
      <c r="G187" s="67">
        <v>0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14">
        <v>350000</v>
      </c>
      <c r="N187" s="8">
        <v>0</v>
      </c>
      <c r="O187" s="8">
        <v>0</v>
      </c>
      <c r="P187" s="8">
        <v>0</v>
      </c>
      <c r="Q187" s="73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2">
        <v>4000000</v>
      </c>
      <c r="F188" s="62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73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2">
        <v>2500000</v>
      </c>
      <c r="F189" s="62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73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2">
        <v>1500000</v>
      </c>
      <c r="F190" s="67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73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2">
        <v>100000</v>
      </c>
      <c r="F191" s="67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73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2">
        <v>100000</v>
      </c>
      <c r="F192" s="67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73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2">
        <v>20000</v>
      </c>
      <c r="F193" s="67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73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6">
        <v>20000</v>
      </c>
      <c r="F194" s="67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73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6">
        <v>20000</v>
      </c>
      <c r="F195" s="67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73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6">
        <v>20000</v>
      </c>
      <c r="F196" s="67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73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59"/>
      <c r="D197" s="59"/>
      <c r="E197" s="60">
        <v>29721180</v>
      </c>
      <c r="F197" s="60"/>
      <c r="G197" s="19"/>
      <c r="H197" s="19">
        <v>15849.48</v>
      </c>
      <c r="I197" s="20">
        <v>2202149.42</v>
      </c>
      <c r="J197" s="55">
        <v>0</v>
      </c>
      <c r="K197" s="70">
        <v>336300</v>
      </c>
      <c r="L197" s="70">
        <v>9281923.8699999992</v>
      </c>
      <c r="M197" s="70">
        <v>1492559.23</v>
      </c>
      <c r="N197" s="70">
        <v>1144000</v>
      </c>
      <c r="O197" s="70">
        <v>8785.1</v>
      </c>
      <c r="P197" s="70"/>
      <c r="Q197" s="74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5">
        <v>11736480</v>
      </c>
      <c r="E198" s="66">
        <v>21521180</v>
      </c>
      <c r="F198" s="62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73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6">
        <v>3000000</v>
      </c>
      <c r="F199" s="62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73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6">
        <v>3000000</v>
      </c>
      <c r="F200" s="62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73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6">
        <v>2000000</v>
      </c>
      <c r="F201" s="67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73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6">
        <v>2000000</v>
      </c>
      <c r="F202" s="67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73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5">
        <v>11736480</v>
      </c>
      <c r="E203" s="66">
        <v>15521180</v>
      </c>
      <c r="F203" s="62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73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5">
        <v>11736480</v>
      </c>
      <c r="E204" s="66">
        <v>15521180</v>
      </c>
      <c r="F204" s="62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73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6">
        <v>1000000</v>
      </c>
      <c r="F205" s="67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73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68">
        <v>1000000</v>
      </c>
      <c r="F206" s="66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73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68">
        <v>2000000</v>
      </c>
      <c r="F207" s="66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73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68">
        <v>2000000</v>
      </c>
      <c r="F208" s="66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73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68">
        <v>2000000</v>
      </c>
      <c r="F209" s="66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73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7">
        <v>0</v>
      </c>
      <c r="F210" s="62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73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7">
        <v>0</v>
      </c>
      <c r="F211" s="62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73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7">
        <v>0</v>
      </c>
      <c r="F212" s="62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73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68">
        <v>1000000</v>
      </c>
      <c r="F213" s="62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73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5">
        <v>3124520</v>
      </c>
      <c r="E214" s="66">
        <v>1000000</v>
      </c>
      <c r="F214" s="62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73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5">
        <v>3124520</v>
      </c>
      <c r="E215" s="66">
        <v>1000000</v>
      </c>
      <c r="F215" s="62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73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7">
        <v>0</v>
      </c>
      <c r="F216" s="62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73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7">
        <v>0</v>
      </c>
      <c r="F217" s="62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73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6">
        <v>4000000</v>
      </c>
      <c r="F218" s="67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73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6">
        <v>200000</v>
      </c>
      <c r="F219" s="67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73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6">
        <v>200000</v>
      </c>
      <c r="F220" s="67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73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6">
        <v>2500000</v>
      </c>
      <c r="F221" s="62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73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6">
        <v>2500000</v>
      </c>
      <c r="F222" s="62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73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6">
        <v>500000</v>
      </c>
      <c r="F223" s="67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73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6">
        <v>500000</v>
      </c>
      <c r="F224" s="67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73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6">
        <v>400000</v>
      </c>
      <c r="F225" s="67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73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6">
        <v>400000</v>
      </c>
      <c r="F226" s="67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73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6">
        <v>400000</v>
      </c>
      <c r="F227" s="67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73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6">
        <v>400000</v>
      </c>
      <c r="F228" s="67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73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7">
        <v>0</v>
      </c>
      <c r="F229" s="62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73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7">
        <v>0</v>
      </c>
      <c r="F230" s="62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73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7">
        <v>0</v>
      </c>
      <c r="F231" s="62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73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6">
        <v>1000000</v>
      </c>
      <c r="F232" s="66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73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5">
        <v>660000</v>
      </c>
      <c r="E233" s="66">
        <v>1000000</v>
      </c>
      <c r="F233" s="66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73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5">
        <v>660000</v>
      </c>
      <c r="E234" s="66">
        <v>1000000</v>
      </c>
      <c r="F234" s="66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73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6">
        <v>200000</v>
      </c>
      <c r="F235" s="66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73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6">
        <v>200000</v>
      </c>
      <c r="F236" s="66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73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6">
        <v>200000</v>
      </c>
      <c r="F237" s="66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73">
        <f t="shared" si="4"/>
        <v>110649.78</v>
      </c>
    </row>
    <row r="238" spans="1:25" x14ac:dyDescent="0.2">
      <c r="A238" s="2"/>
      <c r="B238" s="2"/>
      <c r="C238" s="64"/>
      <c r="D238" s="64"/>
      <c r="E238" s="63"/>
      <c r="F238" s="46"/>
      <c r="Q238" s="51"/>
    </row>
    <row r="239" spans="1:25" x14ac:dyDescent="0.2">
      <c r="C239" s="3"/>
      <c r="D239" s="3"/>
      <c r="E239" s="69"/>
    </row>
  </sheetData>
  <autoFilter ref="A7:Q237" xr:uid="{00000000-0009-0000-0000-000000000000}"/>
  <sortState xmlns:xlrd2="http://schemas.microsoft.com/office/spreadsheetml/2017/richdata2"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5"/>
  <sheetViews>
    <sheetView tabSelected="1" zoomScale="85" zoomScaleNormal="85" workbookViewId="0">
      <selection activeCell="B5" sqref="B5:H5"/>
    </sheetView>
  </sheetViews>
  <sheetFormatPr baseColWidth="10" defaultColWidth="9.33203125" defaultRowHeight="15" x14ac:dyDescent="0.2"/>
  <cols>
    <col min="1" max="1" width="24.33203125" style="3" bestFit="1" customWidth="1"/>
    <col min="2" max="2" width="44.6640625" style="3" bestFit="1" customWidth="1"/>
    <col min="3" max="3" width="32.33203125" style="50" customWidth="1"/>
    <col min="4" max="4" width="30.1640625" style="3" customWidth="1"/>
    <col min="5" max="5" width="30.33203125" style="10" customWidth="1"/>
    <col min="6" max="13" width="23" style="7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81" t="s">
        <v>431</v>
      </c>
      <c r="C1" s="81"/>
      <c r="D1" s="81"/>
      <c r="E1" s="81"/>
      <c r="F1" s="81"/>
      <c r="G1" s="81"/>
      <c r="H1" s="81"/>
      <c r="I1" s="34"/>
      <c r="J1" s="34"/>
      <c r="K1" s="34"/>
      <c r="L1" s="34"/>
      <c r="M1" s="34"/>
      <c r="N1" s="34"/>
      <c r="O1" s="34"/>
    </row>
    <row r="2" spans="1:16" x14ac:dyDescent="0.2">
      <c r="A2" s="7"/>
      <c r="B2" s="79" t="s">
        <v>432</v>
      </c>
      <c r="C2" s="79"/>
      <c r="D2" s="79"/>
      <c r="E2" s="79"/>
      <c r="F2" s="79"/>
      <c r="G2" s="79"/>
      <c r="H2" s="79"/>
      <c r="I2" s="35"/>
      <c r="J2" s="35"/>
      <c r="K2" s="35"/>
      <c r="L2" s="35"/>
      <c r="M2" s="35"/>
      <c r="N2" s="35"/>
      <c r="O2" s="35"/>
    </row>
    <row r="3" spans="1:16" x14ac:dyDescent="0.2">
      <c r="A3" s="7"/>
      <c r="B3" s="79" t="s">
        <v>469</v>
      </c>
      <c r="C3" s="79"/>
      <c r="D3" s="79"/>
      <c r="E3" s="79"/>
      <c r="F3" s="79"/>
      <c r="G3" s="79"/>
      <c r="H3" s="79"/>
      <c r="I3" s="35"/>
      <c r="J3" s="35"/>
      <c r="K3" s="35"/>
      <c r="L3" s="35"/>
      <c r="M3" s="35"/>
      <c r="N3" s="35"/>
      <c r="O3" s="35"/>
    </row>
    <row r="4" spans="1:16" x14ac:dyDescent="0.2">
      <c r="B4" s="79" t="s">
        <v>434</v>
      </c>
      <c r="C4" s="79"/>
      <c r="D4" s="79"/>
      <c r="E4" s="79"/>
      <c r="F4" s="79"/>
      <c r="G4" s="79"/>
      <c r="H4" s="79"/>
      <c r="I4" s="35"/>
      <c r="J4" s="35"/>
      <c r="K4" s="35"/>
      <c r="L4" s="35"/>
      <c r="M4" s="35"/>
      <c r="N4" s="35"/>
      <c r="O4" s="35"/>
    </row>
    <row r="5" spans="1:16" x14ac:dyDescent="0.2">
      <c r="A5" s="7"/>
      <c r="B5" s="79" t="s">
        <v>435</v>
      </c>
      <c r="C5" s="79"/>
      <c r="D5" s="79"/>
      <c r="E5" s="79"/>
      <c r="F5" s="79"/>
      <c r="G5" s="79"/>
      <c r="H5" s="79"/>
      <c r="I5" s="35"/>
      <c r="J5" s="35"/>
      <c r="K5" s="35"/>
      <c r="L5" s="35"/>
      <c r="M5" s="35"/>
      <c r="N5" s="35"/>
      <c r="O5" s="35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1" t="s">
        <v>0</v>
      </c>
      <c r="E7" s="71" t="s">
        <v>405</v>
      </c>
      <c r="F7" s="72" t="s">
        <v>408</v>
      </c>
      <c r="G7" s="72" t="s">
        <v>441</v>
      </c>
      <c r="H7" s="72" t="s">
        <v>440</v>
      </c>
      <c r="I7" s="72" t="s">
        <v>442</v>
      </c>
      <c r="J7" s="72" t="s">
        <v>443</v>
      </c>
      <c r="K7" s="72" t="s">
        <v>447</v>
      </c>
      <c r="L7" s="72" t="s">
        <v>450</v>
      </c>
      <c r="M7" s="72" t="s">
        <v>457</v>
      </c>
      <c r="N7" s="72" t="s">
        <v>462</v>
      </c>
      <c r="O7" s="72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58">
        <v>734453753.25</v>
      </c>
      <c r="D8" s="13">
        <v>27079582.02</v>
      </c>
      <c r="E8" s="56">
        <v>44483088.409999996</v>
      </c>
      <c r="F8" s="16">
        <v>54453597.310000002</v>
      </c>
      <c r="G8" s="16">
        <v>76721193.530000001</v>
      </c>
      <c r="H8" s="16">
        <v>51865368.979999997</v>
      </c>
      <c r="I8" s="16"/>
      <c r="J8" s="16"/>
      <c r="K8" s="16"/>
      <c r="L8" s="16"/>
      <c r="M8" s="16"/>
      <c r="N8" s="16"/>
      <c r="O8" s="16"/>
      <c r="P8" s="16">
        <f>SUM(D8:O8)</f>
        <v>254602830.24999997</v>
      </c>
    </row>
    <row r="9" spans="1:16" s="21" customFormat="1" ht="30" x14ac:dyDescent="0.2">
      <c r="A9" s="18">
        <v>2.1</v>
      </c>
      <c r="B9" s="18" t="s">
        <v>403</v>
      </c>
      <c r="C9" s="60">
        <f>SUM(C10:C14)</f>
        <v>502387205</v>
      </c>
      <c r="D9" s="19">
        <f t="shared" ref="D9:H9" si="0">SUM(D10:D14)</f>
        <v>26349586.380000003</v>
      </c>
      <c r="E9" s="19">
        <f t="shared" si="0"/>
        <v>34940722.119999997</v>
      </c>
      <c r="F9" s="19">
        <f t="shared" si="0"/>
        <v>38372796.68</v>
      </c>
      <c r="G9" s="19">
        <f t="shared" si="0"/>
        <v>57025282.640000001</v>
      </c>
      <c r="H9" s="19">
        <f t="shared" si="0"/>
        <v>35627066.200000003</v>
      </c>
      <c r="I9" s="20"/>
      <c r="J9" s="20"/>
      <c r="K9" s="20"/>
      <c r="L9" s="20"/>
      <c r="M9" s="20"/>
      <c r="N9" s="20"/>
      <c r="O9" s="20"/>
      <c r="P9" s="20">
        <f>SUM(P10:P14)</f>
        <v>192315454.02000001</v>
      </c>
    </row>
    <row r="10" spans="1:16" x14ac:dyDescent="0.2">
      <c r="A10" s="1" t="s">
        <v>50</v>
      </c>
      <c r="B10" s="1" t="s">
        <v>51</v>
      </c>
      <c r="C10" s="62">
        <v>393178281</v>
      </c>
      <c r="D10" s="4">
        <v>22560349.93</v>
      </c>
      <c r="E10" s="14">
        <v>29789186.640000001</v>
      </c>
      <c r="F10" s="14">
        <v>32780383.620000001</v>
      </c>
      <c r="G10" s="14">
        <v>31925292.260000002</v>
      </c>
      <c r="H10" s="8">
        <v>30442852.629999999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16">
        <f>SUM(D10:O10)</f>
        <v>147498065.08000001</v>
      </c>
    </row>
    <row r="11" spans="1:16" x14ac:dyDescent="0.2">
      <c r="A11" s="29" t="s">
        <v>18</v>
      </c>
      <c r="B11" s="28" t="s">
        <v>19</v>
      </c>
      <c r="C11" s="62">
        <f>47606564+5100000</f>
        <v>52706564</v>
      </c>
      <c r="D11" s="14">
        <v>352729.76</v>
      </c>
      <c r="E11" s="14">
        <v>620674.4</v>
      </c>
      <c r="F11" s="14">
        <v>596079.49</v>
      </c>
      <c r="G11" s="14">
        <v>20242369.66</v>
      </c>
      <c r="H11" s="8">
        <v>512149.1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6">
        <f t="shared" ref="P11:P45" si="1">SUM(D11:O11)</f>
        <v>22324002.41</v>
      </c>
    </row>
    <row r="12" spans="1:16" ht="28.5" x14ac:dyDescent="0.2">
      <c r="A12" s="1" t="s">
        <v>411</v>
      </c>
      <c r="B12" s="1" t="s">
        <v>412</v>
      </c>
      <c r="C12" s="62">
        <v>150000</v>
      </c>
      <c r="D12" s="8">
        <v>0</v>
      </c>
      <c r="E12" s="14">
        <v>35385.65</v>
      </c>
      <c r="F12" s="14">
        <v>14918.45</v>
      </c>
      <c r="G12" s="14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16">
        <f t="shared" si="1"/>
        <v>50304.100000000006</v>
      </c>
    </row>
    <row r="13" spans="1:16" ht="28.5" x14ac:dyDescent="0.2">
      <c r="A13" s="1" t="s">
        <v>64</v>
      </c>
      <c r="B13" s="1" t="s">
        <v>65</v>
      </c>
      <c r="C13" s="62">
        <v>300000</v>
      </c>
      <c r="D13" s="14">
        <v>10000</v>
      </c>
      <c r="E13" s="8">
        <v>0</v>
      </c>
      <c r="F13" s="14">
        <v>20000</v>
      </c>
      <c r="G13" s="14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6">
        <f t="shared" si="1"/>
        <v>30000</v>
      </c>
    </row>
    <row r="14" spans="1:16" ht="28.5" x14ac:dyDescent="0.2">
      <c r="A14" s="2" t="s">
        <v>20</v>
      </c>
      <c r="B14" s="2" t="s">
        <v>21</v>
      </c>
      <c r="C14" s="62">
        <v>56052360</v>
      </c>
      <c r="D14" s="14">
        <v>3426506.69</v>
      </c>
      <c r="E14" s="14">
        <v>4495475.43</v>
      </c>
      <c r="F14" s="14">
        <v>4961415.12</v>
      </c>
      <c r="G14" s="14">
        <v>4857620.72</v>
      </c>
      <c r="H14" s="8">
        <v>4672064.47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16">
        <f t="shared" si="1"/>
        <v>22413082.429999996</v>
      </c>
    </row>
    <row r="15" spans="1:16" s="21" customFormat="1" x14ac:dyDescent="0.2">
      <c r="A15" s="18">
        <v>2.2000000000000002</v>
      </c>
      <c r="B15" s="18" t="s">
        <v>31</v>
      </c>
      <c r="C15" s="60">
        <f t="shared" ref="C15:H15" si="2">SUM(C16:C24)</f>
        <v>127574042</v>
      </c>
      <c r="D15" s="19">
        <f t="shared" si="2"/>
        <v>729995.64</v>
      </c>
      <c r="E15" s="19">
        <f t="shared" si="2"/>
        <v>6554315.1699999999</v>
      </c>
      <c r="F15" s="19">
        <f t="shared" si="2"/>
        <v>9177758.3299999982</v>
      </c>
      <c r="G15" s="19">
        <f t="shared" si="2"/>
        <v>10230102.609999999</v>
      </c>
      <c r="H15" s="19">
        <f t="shared" si="2"/>
        <v>11220033.93</v>
      </c>
      <c r="I15" s="20"/>
      <c r="J15" s="20"/>
      <c r="K15" s="20"/>
      <c r="L15" s="20"/>
      <c r="M15" s="20"/>
      <c r="N15" s="20"/>
      <c r="O15" s="20"/>
      <c r="P15" s="20">
        <f>SUM(P16:P24)</f>
        <v>37912205.680000007</v>
      </c>
    </row>
    <row r="16" spans="1:16" ht="22.5" customHeight="1" x14ac:dyDescent="0.2">
      <c r="A16" s="1" t="s">
        <v>70</v>
      </c>
      <c r="B16" s="1" t="s">
        <v>71</v>
      </c>
      <c r="C16" s="62">
        <f>32614374+300000</f>
        <v>32914374</v>
      </c>
      <c r="D16" s="14">
        <v>488043.87</v>
      </c>
      <c r="E16" s="14">
        <v>1637093.13</v>
      </c>
      <c r="F16" s="14">
        <v>2220933.4900000002</v>
      </c>
      <c r="G16" s="14">
        <v>3045833.9</v>
      </c>
      <c r="H16" s="8">
        <v>2726491.55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f t="shared" si="1"/>
        <v>10118395.940000001</v>
      </c>
    </row>
    <row r="17" spans="1:16" ht="28.5" x14ac:dyDescent="0.2">
      <c r="A17" s="1" t="s">
        <v>84</v>
      </c>
      <c r="B17" s="1" t="s">
        <v>85</v>
      </c>
      <c r="C17" s="62">
        <v>11768000</v>
      </c>
      <c r="D17" s="8">
        <v>0</v>
      </c>
      <c r="E17" s="8">
        <v>0</v>
      </c>
      <c r="F17" s="14">
        <v>177000</v>
      </c>
      <c r="G17" s="14">
        <v>801723.61</v>
      </c>
      <c r="H17" s="8">
        <v>494361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f t="shared" si="1"/>
        <v>1473084.6099999999</v>
      </c>
    </row>
    <row r="18" spans="1:16" x14ac:dyDescent="0.2">
      <c r="A18" s="1" t="s">
        <v>94</v>
      </c>
      <c r="B18" s="1" t="s">
        <v>95</v>
      </c>
      <c r="C18" s="62">
        <v>1455668</v>
      </c>
      <c r="D18" s="8">
        <v>0</v>
      </c>
      <c r="E18" s="8">
        <v>0</v>
      </c>
      <c r="F18" s="8">
        <v>0</v>
      </c>
      <c r="G18" s="14">
        <v>425250</v>
      </c>
      <c r="H18" s="8">
        <v>199300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f t="shared" si="1"/>
        <v>624550</v>
      </c>
    </row>
    <row r="19" spans="1:16" x14ac:dyDescent="0.2">
      <c r="A19" s="1" t="s">
        <v>104</v>
      </c>
      <c r="B19" s="1" t="s">
        <v>105</v>
      </c>
      <c r="C19" s="62">
        <v>1800000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1"/>
        <v>0</v>
      </c>
    </row>
    <row r="20" spans="1:16" x14ac:dyDescent="0.2">
      <c r="A20" s="1" t="s">
        <v>114</v>
      </c>
      <c r="B20" s="1" t="s">
        <v>115</v>
      </c>
      <c r="C20" s="62">
        <v>42432000</v>
      </c>
      <c r="D20" s="8">
        <v>0</v>
      </c>
      <c r="E20" s="14">
        <v>2504100</v>
      </c>
      <c r="F20" s="14">
        <v>4726793.42</v>
      </c>
      <c r="G20" s="14">
        <v>3981076.92</v>
      </c>
      <c r="H20" s="8">
        <v>3418919.6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f t="shared" si="1"/>
        <v>14630889.939999999</v>
      </c>
    </row>
    <row r="21" spans="1:16" ht="12.75" customHeight="1" x14ac:dyDescent="0.2">
      <c r="A21" s="1" t="s">
        <v>136</v>
      </c>
      <c r="B21" s="1" t="s">
        <v>137</v>
      </c>
      <c r="C21" s="62">
        <f>3700000+3204000</f>
        <v>6904000</v>
      </c>
      <c r="D21" s="14">
        <v>241951.77</v>
      </c>
      <c r="E21" s="14">
        <v>317031.65999999997</v>
      </c>
      <c r="F21" s="14">
        <v>287484.27</v>
      </c>
      <c r="G21" s="14">
        <v>287875.18</v>
      </c>
      <c r="H21" s="8">
        <v>2633116.33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4">
        <f t="shared" si="1"/>
        <v>3767459.21</v>
      </c>
    </row>
    <row r="22" spans="1:16" ht="42.75" x14ac:dyDescent="0.2">
      <c r="A22" s="75" t="s">
        <v>150</v>
      </c>
      <c r="B22" s="1" t="s">
        <v>151</v>
      </c>
      <c r="C22" s="62">
        <v>20700000</v>
      </c>
      <c r="D22" s="8">
        <v>0</v>
      </c>
      <c r="E22" s="14">
        <v>2006090.38</v>
      </c>
      <c r="F22" s="14">
        <v>589532.13</v>
      </c>
      <c r="G22" s="14">
        <v>1368125</v>
      </c>
      <c r="H22" s="8">
        <v>1430118.45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4">
        <f t="shared" si="1"/>
        <v>5393865.96</v>
      </c>
    </row>
    <row r="23" spans="1:16" ht="28.5" x14ac:dyDescent="0.2">
      <c r="A23" s="75" t="s">
        <v>168</v>
      </c>
      <c r="B23" s="1" t="s">
        <v>169</v>
      </c>
      <c r="C23" s="62">
        <v>7000000</v>
      </c>
      <c r="D23" s="8">
        <v>0</v>
      </c>
      <c r="E23" s="14">
        <v>90000</v>
      </c>
      <c r="F23" s="14">
        <v>524045</v>
      </c>
      <c r="G23" s="14">
        <v>150888</v>
      </c>
      <c r="H23" s="8">
        <v>261572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14">
        <f t="shared" si="1"/>
        <v>1026505</v>
      </c>
    </row>
    <row r="24" spans="1:16" ht="28.5" x14ac:dyDescent="0.2">
      <c r="A24" s="75" t="s">
        <v>186</v>
      </c>
      <c r="B24" s="1" t="s">
        <v>187</v>
      </c>
      <c r="C24" s="62">
        <f>600000+2000000</f>
        <v>2600000</v>
      </c>
      <c r="D24" s="8">
        <v>0</v>
      </c>
      <c r="E24" s="8">
        <v>0</v>
      </c>
      <c r="F24" s="14">
        <v>651970.02</v>
      </c>
      <c r="G24" s="14">
        <v>169330</v>
      </c>
      <c r="H24" s="8">
        <v>56155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1"/>
        <v>877455.02</v>
      </c>
    </row>
    <row r="25" spans="1:16" s="21" customFormat="1" x14ac:dyDescent="0.2">
      <c r="A25" s="18">
        <v>2.2999999999999998</v>
      </c>
      <c r="B25" s="18" t="s">
        <v>34</v>
      </c>
      <c r="C25" s="60">
        <f t="shared" ref="C25:H25" si="3">SUM(C26:C33)</f>
        <v>61418870</v>
      </c>
      <c r="D25" s="19">
        <f t="shared" si="3"/>
        <v>0</v>
      </c>
      <c r="E25" s="19">
        <f t="shared" si="3"/>
        <v>517782.13</v>
      </c>
      <c r="F25" s="19">
        <f t="shared" si="3"/>
        <v>2819159.24</v>
      </c>
      <c r="G25" s="19">
        <f t="shared" si="3"/>
        <v>6819781.3799999999</v>
      </c>
      <c r="H25" s="19">
        <f t="shared" si="3"/>
        <v>1780479.97</v>
      </c>
      <c r="I25" s="20"/>
      <c r="J25" s="20"/>
      <c r="K25" s="20"/>
      <c r="L25" s="20"/>
      <c r="M25" s="20"/>
      <c r="N25" s="20"/>
      <c r="O25" s="20"/>
      <c r="P25" s="20">
        <f t="shared" si="1"/>
        <v>11937202.720000001</v>
      </c>
    </row>
    <row r="26" spans="1:16" ht="12.75" customHeight="1" x14ac:dyDescent="0.2">
      <c r="A26" s="1" t="s">
        <v>192</v>
      </c>
      <c r="B26" s="1" t="s">
        <v>193</v>
      </c>
      <c r="C26" s="62">
        <f>1300000+370000</f>
        <v>1670000</v>
      </c>
      <c r="D26" s="8">
        <v>0</v>
      </c>
      <c r="E26" s="8">
        <v>0</v>
      </c>
      <c r="F26" s="14">
        <v>92976</v>
      </c>
      <c r="G26" s="14">
        <v>469332.26</v>
      </c>
      <c r="H26" s="8">
        <v>224662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1"/>
        <v>786970.26</v>
      </c>
    </row>
    <row r="27" spans="1:16" ht="12.75" customHeight="1" x14ac:dyDescent="0.2">
      <c r="A27" s="1" t="s">
        <v>459</v>
      </c>
      <c r="B27" s="1" t="s">
        <v>203</v>
      </c>
      <c r="C27" s="62">
        <v>2203000</v>
      </c>
      <c r="D27" s="8">
        <v>0</v>
      </c>
      <c r="E27" s="14">
        <v>401200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1"/>
        <v>401200</v>
      </c>
    </row>
    <row r="28" spans="1:16" x14ac:dyDescent="0.2">
      <c r="A28" s="1" t="s">
        <v>460</v>
      </c>
      <c r="B28" s="1" t="s">
        <v>213</v>
      </c>
      <c r="C28" s="62">
        <v>2030000</v>
      </c>
      <c r="D28" s="8">
        <v>0</v>
      </c>
      <c r="E28" s="8">
        <v>0</v>
      </c>
      <c r="F28" s="8">
        <v>0</v>
      </c>
      <c r="G28" s="14">
        <v>466925.15</v>
      </c>
      <c r="H28" s="8">
        <v>124550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 t="shared" si="1"/>
        <v>591475.15</v>
      </c>
    </row>
    <row r="29" spans="1:16" ht="15" customHeight="1" x14ac:dyDescent="0.2">
      <c r="A29" s="75" t="s">
        <v>234</v>
      </c>
      <c r="B29" s="1" t="s">
        <v>235</v>
      </c>
      <c r="C29" s="62">
        <v>460000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1"/>
        <v>0</v>
      </c>
    </row>
    <row r="30" spans="1:16" ht="15" customHeight="1" x14ac:dyDescent="0.2">
      <c r="A30" s="75" t="s">
        <v>240</v>
      </c>
      <c r="B30" s="1" t="s">
        <v>241</v>
      </c>
      <c r="C30" s="62">
        <v>8540000</v>
      </c>
      <c r="D30" s="8">
        <v>0</v>
      </c>
      <c r="E30" s="8">
        <v>0</v>
      </c>
      <c r="F30" s="14">
        <v>287945.01</v>
      </c>
      <c r="G30" s="14">
        <v>19186.8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1"/>
        <v>307131.81</v>
      </c>
    </row>
    <row r="31" spans="1:16" ht="28.5" x14ac:dyDescent="0.2">
      <c r="A31" s="75" t="s">
        <v>248</v>
      </c>
      <c r="B31" s="1" t="s">
        <v>249</v>
      </c>
      <c r="C31" s="66">
        <v>1449200</v>
      </c>
      <c r="D31" s="8">
        <v>0</v>
      </c>
      <c r="E31" s="8">
        <v>0</v>
      </c>
      <c r="F31" s="14">
        <v>165613</v>
      </c>
      <c r="G31" s="8">
        <v>0</v>
      </c>
      <c r="H31" s="8">
        <v>13991.86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1"/>
        <v>179604.86</v>
      </c>
    </row>
    <row r="32" spans="1:16" ht="42.75" x14ac:dyDescent="0.2">
      <c r="A32" s="1" t="s">
        <v>264</v>
      </c>
      <c r="B32" s="1" t="s">
        <v>265</v>
      </c>
      <c r="C32" s="62">
        <v>19800000</v>
      </c>
      <c r="D32" s="8">
        <v>0</v>
      </c>
      <c r="E32" s="8">
        <v>0</v>
      </c>
      <c r="F32" s="14">
        <v>398180.17</v>
      </c>
      <c r="G32" s="14">
        <v>4508166.71</v>
      </c>
      <c r="H32" s="8">
        <v>198625.32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1"/>
        <v>5104972.2</v>
      </c>
    </row>
    <row r="33" spans="1:21" s="30" customFormat="1" x14ac:dyDescent="0.2">
      <c r="A33" s="1" t="s">
        <v>286</v>
      </c>
      <c r="B33" s="1" t="s">
        <v>287</v>
      </c>
      <c r="C33" s="66">
        <v>25266670</v>
      </c>
      <c r="D33" s="8">
        <v>0</v>
      </c>
      <c r="E33" s="14">
        <v>116582.13</v>
      </c>
      <c r="F33" s="14">
        <v>1874445.06</v>
      </c>
      <c r="G33" s="14">
        <v>1356170.46</v>
      </c>
      <c r="H33" s="8">
        <v>1218650.79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1"/>
        <v>4565848.4399999995</v>
      </c>
    </row>
    <row r="34" spans="1:21" s="21" customFormat="1" x14ac:dyDescent="0.2">
      <c r="A34" s="18">
        <v>2.4</v>
      </c>
      <c r="B34" s="18" t="s">
        <v>406</v>
      </c>
      <c r="C34" s="59">
        <f t="shared" ref="C34:H34" si="4">SUM(C35:C36)</f>
        <v>2700000</v>
      </c>
      <c r="D34" s="59">
        <f t="shared" si="4"/>
        <v>0</v>
      </c>
      <c r="E34" s="59">
        <f t="shared" si="4"/>
        <v>25000</v>
      </c>
      <c r="F34" s="59">
        <f t="shared" si="4"/>
        <v>158795.31</v>
      </c>
      <c r="G34" s="59">
        <f t="shared" si="4"/>
        <v>48571.42</v>
      </c>
      <c r="H34" s="59">
        <f t="shared" si="4"/>
        <v>55000</v>
      </c>
      <c r="I34" s="59"/>
      <c r="J34" s="59"/>
      <c r="K34" s="59"/>
      <c r="L34" s="59"/>
      <c r="M34" s="59"/>
      <c r="N34" s="59"/>
      <c r="O34" s="59"/>
      <c r="P34" s="20">
        <f t="shared" si="1"/>
        <v>287366.73</v>
      </c>
    </row>
    <row r="35" spans="1:21" s="30" customFormat="1" ht="28.5" x14ac:dyDescent="0.2">
      <c r="A35" s="1" t="s">
        <v>325</v>
      </c>
      <c r="B35" s="1" t="s">
        <v>326</v>
      </c>
      <c r="C35" s="62">
        <v>2700000</v>
      </c>
      <c r="D35" s="8">
        <v>0</v>
      </c>
      <c r="E35" s="14">
        <v>25000</v>
      </c>
      <c r="F35" s="14">
        <v>158795.31</v>
      </c>
      <c r="G35" s="8">
        <v>48571.42</v>
      </c>
      <c r="H35" s="8">
        <v>55000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1"/>
        <v>287366.73</v>
      </c>
    </row>
    <row r="36" spans="1:21" s="30" customFormat="1" ht="28.5" x14ac:dyDescent="0.2">
      <c r="A36" s="1" t="s">
        <v>341</v>
      </c>
      <c r="B36" s="1" t="s">
        <v>342</v>
      </c>
      <c r="C36" s="62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1"/>
        <v>0</v>
      </c>
    </row>
    <row r="37" spans="1:21" s="21" customFormat="1" ht="30" x14ac:dyDescent="0.2">
      <c r="A37" s="18">
        <v>2.6</v>
      </c>
      <c r="B37" s="18" t="s">
        <v>407</v>
      </c>
      <c r="C37" s="59">
        <f t="shared" ref="C37:H37" si="5">SUM(C38:C45)</f>
        <v>74616130</v>
      </c>
      <c r="D37" s="59">
        <f t="shared" si="5"/>
        <v>0</v>
      </c>
      <c r="E37" s="59">
        <f t="shared" si="5"/>
        <v>1088333.56</v>
      </c>
      <c r="F37" s="59">
        <f t="shared" si="5"/>
        <v>3925087.75</v>
      </c>
      <c r="G37" s="59">
        <f t="shared" si="5"/>
        <v>2597455.48</v>
      </c>
      <c r="H37" s="59">
        <f t="shared" si="5"/>
        <v>3182788.88</v>
      </c>
      <c r="I37" s="59"/>
      <c r="J37" s="59"/>
      <c r="K37" s="59"/>
      <c r="L37" s="59"/>
      <c r="M37" s="59"/>
      <c r="N37" s="59"/>
      <c r="O37" s="59"/>
      <c r="P37" s="20">
        <f t="shared" si="1"/>
        <v>10793665.670000002</v>
      </c>
    </row>
    <row r="38" spans="1:21" s="30" customFormat="1" x14ac:dyDescent="0.2">
      <c r="A38" s="1" t="s">
        <v>348</v>
      </c>
      <c r="B38" s="1" t="s">
        <v>468</v>
      </c>
      <c r="C38" s="62">
        <v>48538293.479999997</v>
      </c>
      <c r="D38" s="8">
        <v>0</v>
      </c>
      <c r="E38" s="8">
        <v>0</v>
      </c>
      <c r="F38" s="14">
        <v>2244228.48</v>
      </c>
      <c r="G38" s="14">
        <v>1304499.27</v>
      </c>
      <c r="H38" s="8">
        <v>687347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f t="shared" si="1"/>
        <v>4236074.75</v>
      </c>
    </row>
    <row r="39" spans="1:21" s="30" customFormat="1" ht="42.75" x14ac:dyDescent="0.2">
      <c r="A39" s="1" t="s">
        <v>365</v>
      </c>
      <c r="B39" s="1" t="s">
        <v>366</v>
      </c>
      <c r="C39" s="66">
        <v>4739048.8499999996</v>
      </c>
      <c r="D39" s="8">
        <v>0</v>
      </c>
      <c r="E39" s="14">
        <v>1088333.56</v>
      </c>
      <c r="F39" s="14">
        <v>1531235.27</v>
      </c>
      <c r="G39" s="8">
        <v>0</v>
      </c>
      <c r="H39" s="8">
        <v>580133.43000000005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1"/>
        <v>3199702.2600000002</v>
      </c>
    </row>
    <row r="40" spans="1:21" s="30" customFormat="1" ht="28.5" x14ac:dyDescent="0.2">
      <c r="A40" s="1" t="s">
        <v>419</v>
      </c>
      <c r="B40" s="1" t="s">
        <v>420</v>
      </c>
      <c r="C40" s="62">
        <v>151130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1"/>
        <v>0</v>
      </c>
    </row>
    <row r="41" spans="1:21" s="30" customFormat="1" ht="42.75" x14ac:dyDescent="0.2">
      <c r="A41" s="1" t="s">
        <v>371</v>
      </c>
      <c r="B41" s="1" t="s">
        <v>404</v>
      </c>
      <c r="C41" s="62">
        <v>3300000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1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2">
        <v>14404515</v>
      </c>
      <c r="D42" s="8">
        <v>0</v>
      </c>
      <c r="E42" s="8">
        <v>0</v>
      </c>
      <c r="F42" s="8">
        <v>0</v>
      </c>
      <c r="G42" s="14">
        <v>1292956.21</v>
      </c>
      <c r="H42" s="8">
        <v>907500.24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1"/>
        <v>2200456.4500000002</v>
      </c>
    </row>
    <row r="43" spans="1:21" s="30" customFormat="1" ht="28.5" x14ac:dyDescent="0.2">
      <c r="A43" s="1" t="s">
        <v>424</v>
      </c>
      <c r="B43" s="1" t="s">
        <v>427</v>
      </c>
      <c r="C43" s="62">
        <v>1600000</v>
      </c>
      <c r="D43" s="8">
        <v>0</v>
      </c>
      <c r="E43" s="8">
        <v>0</v>
      </c>
      <c r="F43" s="14">
        <v>149624</v>
      </c>
      <c r="G43" s="8">
        <v>0</v>
      </c>
      <c r="H43" s="8">
        <v>1007808.21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1"/>
        <v>1157432.21</v>
      </c>
      <c r="Q43" s="31"/>
      <c r="R43" s="31"/>
      <c r="S43" s="31"/>
      <c r="T43" s="31"/>
      <c r="U43" s="31"/>
    </row>
    <row r="44" spans="1:21" s="30" customFormat="1" x14ac:dyDescent="0.2">
      <c r="A44" s="1" t="s">
        <v>392</v>
      </c>
      <c r="B44" s="1" t="s">
        <v>393</v>
      </c>
      <c r="C44" s="66">
        <v>1044294.48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1"/>
        <v>0</v>
      </c>
      <c r="Q44" s="31"/>
      <c r="R44" s="31"/>
      <c r="S44" s="31"/>
      <c r="T44" s="31"/>
      <c r="U44" s="31"/>
    </row>
    <row r="45" spans="1:21" s="30" customFormat="1" ht="42.75" x14ac:dyDescent="0.2">
      <c r="A45" s="1" t="s">
        <v>398</v>
      </c>
      <c r="B45" s="1" t="s">
        <v>399</v>
      </c>
      <c r="C45" s="66">
        <v>838848.19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1"/>
        <v>0</v>
      </c>
    </row>
    <row r="46" spans="1:21" s="21" customFormat="1" x14ac:dyDescent="0.2">
      <c r="A46" s="18">
        <v>2.7</v>
      </c>
      <c r="B46" s="18" t="s">
        <v>465</v>
      </c>
      <c r="C46" s="59">
        <f>SUM(C47)</f>
        <v>4000000</v>
      </c>
      <c r="D46" s="59"/>
      <c r="E46" s="59">
        <f>SUM(E47:E47)</f>
        <v>1356935.43</v>
      </c>
      <c r="F46" s="59">
        <f>SUM(F47:F47)</f>
        <v>0</v>
      </c>
      <c r="G46" s="59">
        <f>SUM(G47:G47)</f>
        <v>0</v>
      </c>
      <c r="H46" s="59"/>
      <c r="I46" s="59"/>
      <c r="J46" s="59"/>
      <c r="K46" s="59"/>
      <c r="L46" s="59"/>
      <c r="M46" s="59"/>
      <c r="N46" s="59"/>
      <c r="O46" s="59"/>
      <c r="P46" s="20">
        <f>SUM(D46:O46)</f>
        <v>1356935.43</v>
      </c>
    </row>
    <row r="47" spans="1:21" s="30" customFormat="1" x14ac:dyDescent="0.2">
      <c r="A47" s="1" t="s">
        <v>464</v>
      </c>
      <c r="B47" s="1" t="s">
        <v>466</v>
      </c>
      <c r="C47" s="62">
        <v>4000000</v>
      </c>
      <c r="D47" s="8"/>
      <c r="E47" s="14">
        <v>1356935.43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4">
        <f t="shared" ref="P47" si="6">SUM(D47:O47)</f>
        <v>1356935.43</v>
      </c>
    </row>
    <row r="48" spans="1:21" s="21" customFormat="1" ht="28.5" x14ac:dyDescent="0.2">
      <c r="A48" s="76"/>
      <c r="B48" s="76" t="s">
        <v>458</v>
      </c>
      <c r="C48" s="37">
        <f>+C9+C15+C25+C34+C37+C46</f>
        <v>772696247</v>
      </c>
      <c r="D48" s="37">
        <f>+D9+D15+D25+D34+D37</f>
        <v>27079582.020000003</v>
      </c>
      <c r="E48" s="37">
        <f>+E9+E15+E25+E34+E37+E46</f>
        <v>44483088.410000004</v>
      </c>
      <c r="F48" s="37">
        <f t="shared" ref="F48:K48" si="7">+F37+F34+F25+F15+F9</f>
        <v>54453597.310000002</v>
      </c>
      <c r="G48" s="37">
        <f t="shared" si="7"/>
        <v>76721193.530000001</v>
      </c>
      <c r="H48" s="37">
        <f t="shared" si="7"/>
        <v>51865368.980000004</v>
      </c>
      <c r="I48" s="37">
        <f t="shared" si="7"/>
        <v>0</v>
      </c>
      <c r="J48" s="37">
        <f t="shared" si="7"/>
        <v>0</v>
      </c>
      <c r="K48" s="37">
        <f t="shared" si="7"/>
        <v>0</v>
      </c>
      <c r="L48" s="37">
        <f>+L37+L25+L34+L15+L9</f>
        <v>0</v>
      </c>
      <c r="M48" s="37">
        <f>+M37+M25+M15+M9+M34</f>
        <v>0</v>
      </c>
      <c r="N48" s="37"/>
      <c r="O48" s="37"/>
      <c r="P48" s="20">
        <f>+P9+P15+P25+P34+P37+P46</f>
        <v>254602830.25</v>
      </c>
    </row>
    <row r="49" spans="3:16" x14ac:dyDescent="0.2">
      <c r="C49" s="78">
        <f>+C48-C8</f>
        <v>38242493.75</v>
      </c>
      <c r="D49" s="54">
        <f>+D48-D8</f>
        <v>0</v>
      </c>
      <c r="P49" s="54">
        <f>+P48-P8</f>
        <v>0</v>
      </c>
    </row>
    <row r="50" spans="3:16" x14ac:dyDescent="0.2">
      <c r="E50" s="77">
        <f>+E48-E8</f>
        <v>0</v>
      </c>
      <c r="F50" s="77">
        <f>+F48-F8</f>
        <v>0</v>
      </c>
      <c r="G50" s="77">
        <f>+G48-G8</f>
        <v>0</v>
      </c>
      <c r="H50" s="77">
        <f t="shared" ref="H50:M50" si="8">+H48-H8</f>
        <v>0</v>
      </c>
      <c r="I50" s="77">
        <f t="shared" si="8"/>
        <v>0</v>
      </c>
      <c r="J50" s="77">
        <f t="shared" si="8"/>
        <v>0</v>
      </c>
      <c r="K50" s="77">
        <f t="shared" si="8"/>
        <v>0</v>
      </c>
      <c r="L50" s="77">
        <f t="shared" si="8"/>
        <v>0</v>
      </c>
      <c r="M50" s="77">
        <f t="shared" si="8"/>
        <v>0</v>
      </c>
    </row>
    <row r="55" spans="3:16" x14ac:dyDescent="0.2">
      <c r="C55" s="45"/>
    </row>
  </sheetData>
  <autoFilter ref="A7:P45" xr:uid="{00000000-0009-0000-0000-000002000000}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80" t="s">
        <v>431</v>
      </c>
      <c r="C1" s="80"/>
      <c r="D1" s="80"/>
      <c r="E1" s="80"/>
      <c r="F1" s="80"/>
      <c r="G1" s="80"/>
      <c r="H1" s="80"/>
      <c r="I1" s="80"/>
      <c r="J1" s="34"/>
    </row>
    <row r="2" spans="1:11" x14ac:dyDescent="0.2">
      <c r="B2" s="79" t="s">
        <v>432</v>
      </c>
      <c r="C2" s="79"/>
      <c r="D2" s="79"/>
      <c r="E2" s="79"/>
      <c r="F2" s="79"/>
      <c r="G2" s="79"/>
      <c r="H2" s="79"/>
      <c r="I2" s="79"/>
      <c r="J2" s="35"/>
    </row>
    <row r="3" spans="1:11" x14ac:dyDescent="0.2">
      <c r="B3" s="79" t="s">
        <v>433</v>
      </c>
      <c r="C3" s="79"/>
      <c r="D3" s="79"/>
      <c r="E3" s="79"/>
      <c r="F3" s="79"/>
      <c r="G3" s="79"/>
      <c r="H3" s="79"/>
      <c r="I3" s="79"/>
      <c r="J3" s="35"/>
    </row>
    <row r="4" spans="1:11" x14ac:dyDescent="0.2">
      <c r="B4" s="79" t="s">
        <v>434</v>
      </c>
      <c r="C4" s="79"/>
      <c r="D4" s="79"/>
      <c r="E4" s="79"/>
      <c r="F4" s="79"/>
      <c r="G4" s="79"/>
      <c r="H4" s="79"/>
      <c r="I4" s="79"/>
      <c r="J4" s="35"/>
    </row>
    <row r="5" spans="1:11" x14ac:dyDescent="0.2">
      <c r="B5" s="79" t="s">
        <v>435</v>
      </c>
      <c r="C5" s="79"/>
      <c r="D5" s="79"/>
      <c r="E5" s="79"/>
      <c r="F5" s="79"/>
      <c r="G5" s="79"/>
      <c r="H5" s="79"/>
      <c r="I5" s="79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 xr:uid="{00000000-0009-0000-0000-000003000000}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Abril 2023</vt:lpstr>
      <vt:lpstr>resumen objetale</vt:lpstr>
      <vt:lpstr>Gráfico1</vt:lpstr>
      <vt:lpstr>'Ingresos y Egresos Abril 2023'!Área_de_impresión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Derek</cp:lastModifiedBy>
  <cp:lastPrinted>2022-11-15T20:12:31Z</cp:lastPrinted>
  <dcterms:created xsi:type="dcterms:W3CDTF">2022-03-02T19:25:33Z</dcterms:created>
  <dcterms:modified xsi:type="dcterms:W3CDTF">2023-06-14T14:52:08Z</dcterms:modified>
</cp:coreProperties>
</file>