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imenez\OneDrive - Instituto Tecnológico de Las Américas (ITLA)\Desktop\"/>
    </mc:Choice>
  </mc:AlternateContent>
  <bookViews>
    <workbookView xWindow="0" yWindow="0" windowWidth="19200" windowHeight="11460" firstSheet="2" activeTab="2"/>
  </bookViews>
  <sheets>
    <sheet name="Ingresos y Egresos Octubre" sheetId="1" state="hidden" r:id="rId1"/>
    <sheet name="Gráfico1" sheetId="5" r:id="rId2"/>
    <sheet name="Ingresos y Egresos Sept. 2023" sheetId="3" r:id="rId3"/>
    <sheet name="resumen objetale" sheetId="2" state="hidden" r:id="rId4"/>
  </sheets>
  <definedNames>
    <definedName name="_xlnm._FilterDatabase" localSheetId="0" hidden="1">'Ingresos y Egresos Octubre'!$A$7:$Q$237</definedName>
    <definedName name="_xlnm._FilterDatabase" localSheetId="2" hidden="1">'Ingresos y Egresos Sept. 2023'!$A$7:$P$45</definedName>
    <definedName name="_xlnm._FilterDatabase" localSheetId="3" hidden="1">'resumen objetale'!$A$9:$S$230</definedName>
    <definedName name="_xlnm.Print_Area" localSheetId="0">'Ingresos y Egresos Octubre'!$A$1:$Q$238</definedName>
    <definedName name="_xlnm.Print_Area" localSheetId="2">'Ingresos y Egresos Sept. 2023'!$A$1:$P$48</definedName>
  </definedNames>
  <calcPr calcId="162913" concurrentCalc="0"/>
</workbook>
</file>

<file path=xl/calcChain.xml><?xml version="1.0" encoding="utf-8"?>
<calcChain xmlns="http://schemas.openxmlformats.org/spreadsheetml/2006/main">
  <c r="J37" i="3" l="1"/>
  <c r="J46" i="3"/>
  <c r="J48" i="3"/>
  <c r="H48" i="3"/>
  <c r="K48" i="3"/>
  <c r="H9" i="3"/>
  <c r="P8" i="3"/>
  <c r="L9" i="3"/>
  <c r="L15" i="3"/>
  <c r="L25" i="3"/>
  <c r="L34" i="3"/>
  <c r="L37" i="3"/>
  <c r="L48" i="3"/>
  <c r="L50" i="3"/>
  <c r="L46" i="3"/>
  <c r="K9" i="3"/>
  <c r="K15" i="3"/>
  <c r="K25" i="3"/>
  <c r="K34" i="3"/>
  <c r="K37" i="3"/>
  <c r="K46" i="3"/>
  <c r="J34" i="3"/>
  <c r="J9" i="3"/>
  <c r="J15" i="3"/>
  <c r="J25" i="3"/>
  <c r="J50" i="3"/>
  <c r="C48" i="3"/>
  <c r="C15" i="3"/>
  <c r="C9" i="3"/>
  <c r="C37" i="3"/>
  <c r="C25" i="3"/>
  <c r="C34" i="3"/>
  <c r="C49" i="3"/>
  <c r="F9" i="3"/>
  <c r="F15" i="3"/>
  <c r="F46" i="3"/>
  <c r="F25" i="3"/>
  <c r="F34" i="3"/>
  <c r="F37" i="3"/>
  <c r="F48" i="3"/>
  <c r="E25" i="3"/>
  <c r="E37" i="3"/>
  <c r="E34" i="3"/>
  <c r="E46" i="3"/>
  <c r="E9" i="3"/>
  <c r="E15" i="3"/>
  <c r="E48" i="3"/>
  <c r="E50" i="3"/>
  <c r="D9" i="3"/>
  <c r="D15" i="3"/>
  <c r="D48" i="3"/>
  <c r="D49" i="3"/>
  <c r="D50" i="3"/>
  <c r="I46" i="3"/>
  <c r="H46" i="3"/>
  <c r="G46" i="3"/>
  <c r="D46" i="3"/>
  <c r="C46" i="3"/>
  <c r="I37" i="3"/>
  <c r="I9" i="3"/>
  <c r="I15" i="3"/>
  <c r="I25" i="3"/>
  <c r="I34" i="3"/>
  <c r="I48" i="3"/>
  <c r="H15" i="3"/>
  <c r="G9" i="3"/>
  <c r="H37" i="3"/>
  <c r="H34" i="3"/>
  <c r="G34" i="3"/>
  <c r="H25" i="3"/>
  <c r="G25" i="3"/>
  <c r="G37" i="3"/>
  <c r="G15" i="3"/>
  <c r="C11" i="3"/>
  <c r="P47" i="3"/>
  <c r="P10" i="3"/>
  <c r="P46" i="3"/>
  <c r="D37" i="3"/>
  <c r="D34" i="3"/>
  <c r="D2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11" i="3"/>
  <c r="P12" i="3"/>
  <c r="P13" i="3"/>
  <c r="P14" i="3"/>
  <c r="P15" i="3"/>
  <c r="P9" i="3"/>
  <c r="P48" i="3"/>
  <c r="P49" i="3"/>
  <c r="I50" i="3"/>
  <c r="M48" i="3"/>
  <c r="F50" i="3"/>
  <c r="K50" i="3"/>
  <c r="H50" i="3"/>
  <c r="M50" i="3"/>
  <c r="G48" i="3"/>
  <c r="G50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/>
  <c r="H42" i="1"/>
  <c r="I42" i="1"/>
  <c r="G42" i="1"/>
  <c r="Q42" i="1"/>
</calcChain>
</file>

<file path=xl/sharedStrings.xml><?xml version="1.0" encoding="utf-8"?>
<sst xmlns="http://schemas.openxmlformats.org/spreadsheetml/2006/main" count="1026" uniqueCount="470">
  <si>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</si>
  <si>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</si>
  <si>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</si>
  <si>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</si>
  <si>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</si>
  <si>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</si>
  <si>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</si>
  <si>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</si>
  <si>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</si>
  <si>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</si>
  <si>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</si>
  <si>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</si>
  <si>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</si>
  <si>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</si>
  <si>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</si>
  <si>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</si>
  <si>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</si>
  <si>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</si>
  <si>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</si>
  <si>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</si>
  <si>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</si>
  <si>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</si>
  <si>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</si>
  <si>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</si>
  <si>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</si>
  <si>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</si>
  <si>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</si>
  <si>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</si>
  <si>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</si>
  <si>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</si>
  <si>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</si>
  <si>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</si>
  <si>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</si>
  <si>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</si>
  <si>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</si>
  <si>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</si>
  <si>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</si>
  <si>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</si>
  <si>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</si>
  <si>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</si>
  <si>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</si>
  <si>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</si>
  <si>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</si>
  <si>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</si>
  <si>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</si>
  <si>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</si>
  <si>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</si>
  <si>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</si>
  <si>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</si>
  <si>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</si>
  <si>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</si>
  <si>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</si>
  <si>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</si>
  <si>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</si>
  <si>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</si>
  <si>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</si>
  <si>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</si>
  <si>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</si>
  <si>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</si>
  <si>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</si>
  <si>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</si>
  <si>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</si>
  <si>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</si>
  <si>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</si>
  <si>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</si>
  <si>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</si>
  <si>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</si>
  <si>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</si>
  <si>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</si>
  <si>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</si>
  <si>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</si>
  <si>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</si>
  <si>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</si>
  <si>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</si>
  <si>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</si>
  <si>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</si>
  <si>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</si>
  <si>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</si>
  <si>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</si>
  <si>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</si>
  <si>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</si>
  <si>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</si>
  <si>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</si>
  <si>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</si>
  <si>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</si>
  <si>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</si>
  <si>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</si>
  <si>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</si>
  <si>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</si>
  <si>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</si>
  <si>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</si>
  <si>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</si>
  <si>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</si>
  <si>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</si>
  <si>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</si>
  <si>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</si>
  <si>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</si>
  <si>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</si>
  <si>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</si>
  <si>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</si>
  <si>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</si>
  <si>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</si>
  <si>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</si>
  <si>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</si>
  <si>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</si>
  <si>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</si>
  <si>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</si>
  <si>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</si>
  <si>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</si>
  <si>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</si>
  <si>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</si>
  <si>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</si>
  <si>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</si>
  <si>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</si>
  <si>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</si>
  <si>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</si>
  <si>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</si>
  <si>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</si>
  <si>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</si>
  <si>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</si>
  <si>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</si>
  <si>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</si>
  <si>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</si>
  <si>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</si>
  <si>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</si>
  <si>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</si>
  <si>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</si>
  <si>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</si>
  <si>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</si>
  <si>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</si>
  <si>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</si>
  <si>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</si>
  <si>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</si>
  <si>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</si>
  <si>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</si>
  <si>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</si>
  <si>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</si>
  <si>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</si>
  <si>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</si>
  <si>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</si>
  <si>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</si>
  <si>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</si>
  <si>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</si>
  <si>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</si>
  <si>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</si>
  <si>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</si>
  <si>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</si>
  <si>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</si>
  <si>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</si>
  <si>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</si>
  <si>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</si>
  <si>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</si>
  <si>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</si>
  <si>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</si>
  <si>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</si>
  <si>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</si>
  <si>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</si>
  <si>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</si>
  <si>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</si>
  <si>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</si>
  <si>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</si>
  <si>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</si>
  <si>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</si>
  <si>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</si>
  <si>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</si>
  <si>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</si>
  <si>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</si>
  <si>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</si>
  <si>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</si>
  <si>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</si>
  <si>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</si>
  <si>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</si>
  <si>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</si>
  <si>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</si>
  <si>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</si>
  <si>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</si>
  <si>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</si>
  <si>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</si>
  <si>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</si>
  <si>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</si>
  <si>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</si>
  <si>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</si>
  <si>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</si>
  <si>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</si>
  <si>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</si>
  <si>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</si>
  <si>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</si>
  <si>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</si>
  <si>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</si>
  <si>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</si>
  <si>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</si>
  <si>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</si>
  <si>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</si>
  <si>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</si>
  <si>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</si>
  <si>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</si>
  <si>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</si>
  <si>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</si>
  <si>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</si>
  <si>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</si>
  <si>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</si>
  <si>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</si>
  <si>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</si>
  <si>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</si>
  <si>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</si>
  <si>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</si>
  <si>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</si>
  <si>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</si>
  <si>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</si>
  <si>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</si>
  <si>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</si>
  <si>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</si>
  <si>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</si>
  <si>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</si>
  <si>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</si>
  <si>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</si>
  <si>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</si>
  <si>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</si>
  <si>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</si>
  <si>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</si>
  <si>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</si>
  <si>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</si>
  <si>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</si>
  <si>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</si>
  <si>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</si>
  <si>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</si>
  <si>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</si>
  <si>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</si>
  <si>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</si>
  <si>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</si>
  <si>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</si>
  <si>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</si>
  <si>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</si>
  <si>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</si>
  <si>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</si>
  <si>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</si>
  <si>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</si>
  <si>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</si>
  <si>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</si>
  <si>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</si>
  <si>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</si>
  <si>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</si>
  <si>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</si>
  <si>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</si>
  <si>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</si>
  <si>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</si>
  <si>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</si>
  <si>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</si>
  <si>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</si>
  <si>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</si>
  <si>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</si>
  <si>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</si>
  <si>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</si>
  <si>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</si>
  <si>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</si>
  <si>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</si>
  <si>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</si>
  <si>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</si>
  <si>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</si>
  <si>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</si>
  <si>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</si>
  <si>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</si>
  <si>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</si>
  <si>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</si>
  <si>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</si>
  <si>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</si>
  <si>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</si>
  <si>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</si>
  <si>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</si>
  <si>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</si>
  <si>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</si>
  <si>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</si>
  <si>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</si>
  <si>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</si>
  <si>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</si>
  <si>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</si>
  <si>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</si>
  <si>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</si>
  <si>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</si>
  <si>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</si>
  <si>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</si>
  <si>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</si>
  <si>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</si>
  <si>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</si>
  <si>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</si>
  <si>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</si>
  <si>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</si>
  <si>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</si>
  <si>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</si>
  <si>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</si>
  <si>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</si>
  <si>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</si>
  <si>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</si>
  <si>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</si>
  <si>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</si>
  <si>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</si>
  <si>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</si>
  <si>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</si>
  <si>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</si>
  <si>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</si>
  <si>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</si>
  <si>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</si>
  <si>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</si>
  <si>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</si>
  <si>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</si>
  <si>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</si>
  <si>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</si>
  <si>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</si>
  <si>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</si>
  <si>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</si>
  <si>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</si>
  <si>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</si>
  <si>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</si>
  <si>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</si>
  <si>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</si>
  <si>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</si>
  <si>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</si>
  <si>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</si>
  <si>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</si>
  <si>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</si>
  <si>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</si>
  <si>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</si>
  <si>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</si>
  <si>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</si>
  <si>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</si>
  <si>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</si>
  <si>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</si>
  <si>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</si>
  <si>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</si>
  <si>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</si>
  <si>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</si>
  <si>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</si>
  <si>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</si>
  <si>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</si>
  <si>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</si>
  <si>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</si>
  <si>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</si>
  <si>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</si>
  <si>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</si>
  <si>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</si>
  <si>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</si>
  <si>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</si>
  <si>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</si>
  <si>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</si>
  <si>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</si>
  <si>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</si>
  <si>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</si>
  <si>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</si>
  <si>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</si>
  <si>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</si>
  <si>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</si>
  <si>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</si>
  <si>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</si>
  <si>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</si>
  <si>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</si>
  <si>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</si>
  <si>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</si>
  <si>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</si>
  <si>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</si>
  <si>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</si>
  <si>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</si>
  <si>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</si>
  <si>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</si>
  <si>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</si>
  <si>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</si>
  <si>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</si>
  <si>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</si>
  <si>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</si>
  <si>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</si>
  <si>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</si>
  <si>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</si>
  <si>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</si>
  <si>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</si>
  <si>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</si>
  <si>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</si>
  <si>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</si>
  <si>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</si>
  <si>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</si>
  <si>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</si>
  <si>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</si>
  <si>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</si>
  <si>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</si>
  <si>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</si>
  <si>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</si>
  <si>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</si>
  <si>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</si>
  <si>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</si>
  <si>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</si>
  <si>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</si>
  <si>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</si>
  <si>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</si>
  <si>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</si>
  <si>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</si>
  <si>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</si>
  <si>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</si>
  <si>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</si>
  <si>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</si>
  <si>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</si>
  <si>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</si>
  <si>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</si>
  <si>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</si>
  <si>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</si>
  <si>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</si>
  <si>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</si>
  <si>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</si>
  <si>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</si>
  <si>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</si>
  <si>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</si>
  <si>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</si>
  <si>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</si>
  <si>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</si>
  <si>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</si>
  <si>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</si>
  <si>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</si>
  <si>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</si>
  <si>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</si>
  <si>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</si>
  <si>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</si>
  <si>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</si>
  <si>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</si>
  <si>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</si>
  <si>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</si>
  <si>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</si>
  <si>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</si>
  <si>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</si>
  <si>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</si>
  <si>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</si>
  <si>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</si>
  <si>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</si>
  <si>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</si>
  <si>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</si>
  <si>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</si>
  <si>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</si>
  <si>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</si>
  <si>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</si>
  <si>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</si>
  <si>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</si>
  <si>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</si>
  <si>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</si>
  <si>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</si>
  <si>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</si>
  <si>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</si>
  <si>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</si>
  <si>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</si>
  <si>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</si>
  <si>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</si>
  <si>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</si>
  <si>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</si>
  <si>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</si>
  <si>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</si>
  <si>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</si>
  <si>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</si>
  <si>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</si>
  <si>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</si>
  <si>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</si>
  <si>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</si>
  <si>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</si>
  <si>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</si>
  <si>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</si>
  <si>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</si>
  <si>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</si>
  <si>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</si>
  <si>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</si>
  <si>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</si>
  <si>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</si>
  <si>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</si>
  <si>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</si>
  <si>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</si>
  <si>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</si>
  <si>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CORRESPONDIENTE AL MES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</si>
</sst>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Fill="1" applyBorder="1" applyAlignment="1">
      <alignment horizontal="left" vertical="top"/>
    </xf>
    <xf numFmtId="4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Sept. 2023'!$C$7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2023'!$C$8:$C$45</c:f>
              <c:numCache>
                <c:formatCode>#,##0.00</c:formatCode>
                <c:ptCount val="38"/>
                <c:pt idx="0" formatCode="_(* #,##0.00_);_(* \(#,##0.00\);_(* &quot;-&quot;??_);_(@_)">
                  <c:v>734161247</c:v>
                </c:pt>
                <c:pt idx="1">
                  <c:v>503287205</c:v>
                </c:pt>
                <c:pt idx="2" formatCode="_(* #,##0.00_);_(* \(#,##0.00\);_(* &quot;-&quot;??_);_(@_)">
                  <c:v>394078281</c:v>
                </c:pt>
                <c:pt idx="3" formatCode="_(* #,##0.00_);_(* \(#,##0.00\);_(* &quot;-&quot;??_);_(@_)">
                  <c:v>52706564</c:v>
                </c:pt>
                <c:pt idx="4" formatCode="_(* #,##0.00_);_(* \(#,##0.00\);_(* &quot;-&quot;??_);_(@_)">
                  <c:v>150000</c:v>
                </c:pt>
                <c:pt idx="5" formatCode="_(* #,##0.00_);_(* \(#,##0.00\);_(* &quot;-&quot;??_);_(@_)">
                  <c:v>300000</c:v>
                </c:pt>
                <c:pt idx="6" formatCode="_(* #,##0.00_);_(* \(#,##0.00\);_(* &quot;-&quot;??_);_(@_)">
                  <c:v>56052360</c:v>
                </c:pt>
                <c:pt idx="7">
                  <c:v>129089892</c:v>
                </c:pt>
                <c:pt idx="8" formatCode="_(* #,##0.00_);_(* \(#,##0.00\);_(* &quot;-&quot;??_);_(@_)">
                  <c:v>30630224</c:v>
                </c:pt>
                <c:pt idx="9" formatCode="_(* #,##0.00_);_(* \(#,##0.00\);_(* &quot;-&quot;??_);_(@_)">
                  <c:v>8000000</c:v>
                </c:pt>
                <c:pt idx="10" formatCode="_(* #,##0.00_);_(* \(#,##0.00\);_(* &quot;-&quot;??_);_(@_)">
                  <c:v>1455668</c:v>
                </c:pt>
                <c:pt idx="11" formatCode="_(* #,##0.00_);_(* \(#,##0.00\);_(* &quot;-&quot;??_);_(@_)">
                  <c:v>1600000</c:v>
                </c:pt>
                <c:pt idx="12" formatCode="_(* #,##0.00_);_(* \(#,##0.00\);_(* &quot;-&quot;??_);_(@_)">
                  <c:v>43100000</c:v>
                </c:pt>
                <c:pt idx="13" formatCode="_(* #,##0.00_);_(* \(#,##0.00\);_(* &quot;-&quot;??_);_(@_)">
                  <c:v>6904000</c:v>
                </c:pt>
                <c:pt idx="14" formatCode="_(* #,##0.00_);_(* \(#,##0.00\);_(* &quot;-&quot;??_);_(@_)">
                  <c:v>18200000</c:v>
                </c:pt>
                <c:pt idx="15" formatCode="_(* #,##0.00_);_(* \(#,##0.00\);_(* &quot;-&quot;??_);_(@_)">
                  <c:v>17300000</c:v>
                </c:pt>
                <c:pt idx="16" formatCode="_(* #,##0.00_);_(* \(#,##0.00\);_(* &quot;-&quot;??_);_(@_)">
                  <c:v>1900000</c:v>
                </c:pt>
                <c:pt idx="17" formatCode="_(* #,##0.00_);_(* \(#,##0.00\);_(* &quot;-&quot;??_);_(@_)">
                  <c:v>38334150</c:v>
                </c:pt>
                <c:pt idx="18" formatCode="_(* #,##0.00_);_(* \(#,##0.00\);_(* &quot;-&quot;??_);_(@_)">
                  <c:v>1300000</c:v>
                </c:pt>
                <c:pt idx="19" formatCode="_(* #,##0.00_);_(* \(#,##0.00\);_(* &quot;-&quot;??_);_(@_)">
                  <c:v>1800000</c:v>
                </c:pt>
                <c:pt idx="20" formatCode="_(* #,##0.00_);_(* \(#,##0.00\);_(* &quot;-&quot;??_);_(@_)">
                  <c:v>9484150</c:v>
                </c:pt>
                <c:pt idx="21" formatCode="_(* #,##0.00_);_(* \(#,##0.00\);_(* &quot;-&quot;??_);_(@_)">
                  <c:v>250000</c:v>
                </c:pt>
                <c:pt idx="22" formatCode="_(* #,##0.00_);_(* \(#,##0.00\);_(* &quot;-&quot;??_);_(@_)">
                  <c:v>500000</c:v>
                </c:pt>
                <c:pt idx="23">
                  <c:v>1300000</c:v>
                </c:pt>
                <c:pt idx="24" formatCode="_(* #,##0.00_);_(* \(#,##0.00\);_(* &quot;-&quot;??_);_(@_)">
                  <c:v>12000000</c:v>
                </c:pt>
                <c:pt idx="25">
                  <c:v>11700000</c:v>
                </c:pt>
                <c:pt idx="26" formatCode="_(* #,##0.00_);_(* \(#,##0.00\);_(* &quot;-&quot;??_);_(@_)">
                  <c:v>3300000</c:v>
                </c:pt>
                <c:pt idx="27" formatCode="_(* #,##0.00_);_(* \(#,##0.00\);_(* &quot;-&quot;??_);_(@_)">
                  <c:v>3300000</c:v>
                </c:pt>
                <c:pt idx="29" formatCode="_(* #,##0.00_);_(* \(#,##0.00\);_(* &quot;-&quot;??_);_(@_)">
                  <c:v>60150000</c:v>
                </c:pt>
                <c:pt idx="30" formatCode="_(* #,##0.00_);_(* \(#,##0.00\);_(* &quot;-&quot;??_);_(@_)">
                  <c:v>37000000</c:v>
                </c:pt>
                <c:pt idx="31">
                  <c:v>3000000</c:v>
                </c:pt>
                <c:pt idx="32" formatCode="_(* #,##0.00_);_(* \(#,##0.00\);_(* &quot;-&quot;??_);_(@_)">
                  <c:v>0</c:v>
                </c:pt>
                <c:pt idx="33" formatCode="_(* #,##0.00_);_(* \(#,##0.00\);_(* &quot;-&quot;??_);_(@_)">
                  <c:v>10000000</c:v>
                </c:pt>
                <c:pt idx="34" formatCode="_(* #,##0.00_);_(* \(#,##0.00\);_(* &quot;-&quot;??_);_(@_)">
                  <c:v>8950000</c:v>
                </c:pt>
                <c:pt idx="35" formatCode="_(* #,##0.00_);_(* \(#,##0.00\);_(* &quot;-&quot;??_);_(@_)">
                  <c:v>500000</c:v>
                </c:pt>
                <c:pt idx="36" formatCode="_(* #,##0.00_);_(* \(#,##0.00\);_(* &quot;-&quot;??_);_(@_)">
                  <c:v>500000</c:v>
                </c:pt>
                <c:pt idx="37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Sept. 2023'!$D$7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2023'!$D$8:$D$45</c:f>
              <c:numCache>
                <c:formatCode>#,##0.00</c:formatCode>
                <c:ptCount val="38"/>
                <c:pt idx="0" formatCode="_(* #,##0.00_);_(* \(#,##0.00\);_(* &quot;-&quot;??_);_(@_)">
                  <c:v>27079582.02</c:v>
                </c:pt>
                <c:pt idx="1">
                  <c:v>26349586.380000003</c:v>
                </c:pt>
                <c:pt idx="2">
                  <c:v>22560349.93</c:v>
                </c:pt>
                <c:pt idx="3" formatCode="_(* #,##0.00_);_(* \(#,##0.00\);_(* &quot;-&quot;??_);_(@_)">
                  <c:v>352729.76</c:v>
                </c:pt>
                <c:pt idx="4" formatCode="0.00">
                  <c:v>0</c:v>
                </c:pt>
                <c:pt idx="5" formatCode="_(* #,##0.00_);_(* \(#,##0.00\);_(* &quot;-&quot;??_);_(@_)">
                  <c:v>10000</c:v>
                </c:pt>
                <c:pt idx="6" formatCode="_(* #,##0.00_);_(* \(#,##0.00\);_(* &quot;-&quot;??_);_(@_)">
                  <c:v>3426506.69</c:v>
                </c:pt>
                <c:pt idx="7">
                  <c:v>729995.64</c:v>
                </c:pt>
                <c:pt idx="8" formatCode="_(* #,##0.00_);_(* \(#,##0.00\);_(* &quot;-&quot;??_);_(@_)">
                  <c:v>488043.87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_(* #,##0.00_);_(* \(#,##0.00\);_(* &quot;-&quot;??_);_(@_)">
                  <c:v>241951.77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_(* #,##0.00_);_(* \(#,##0.00\);_(* &quot;-&quot;??_);_(@_)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_(* #,##0.00_);_(* \(#,##0.00\);_(* &quot;-&quot;??_);_(@_)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Sept. 2023'!$E$7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2023'!$E$8:$E$45</c:f>
              <c:numCache>
                <c:formatCode>#,##0.00</c:formatCode>
                <c:ptCount val="38"/>
                <c:pt idx="0" formatCode="_(* #,##0.00_);_(* \(#,##0.00\);_(* &quot;-&quot;??_);_(@_)">
                  <c:v>44483088.409999996</c:v>
                </c:pt>
                <c:pt idx="1">
                  <c:v>34940722.119999997</c:v>
                </c:pt>
                <c:pt idx="2" formatCode="_(* #,##0.00_);_(* \(#,##0.00\);_(* &quot;-&quot;??_);_(@_)">
                  <c:v>29789186.640000001</c:v>
                </c:pt>
                <c:pt idx="3" formatCode="_(* #,##0.00_);_(* \(#,##0.00\);_(* &quot;-&quot;??_);_(@_)">
                  <c:v>620674.4</c:v>
                </c:pt>
                <c:pt idx="4" formatCode="_(* #,##0.00_);_(* \(#,##0.00\);_(* &quot;-&quot;??_);_(@_)">
                  <c:v>35385.65</c:v>
                </c:pt>
                <c:pt idx="5" formatCode="0.00">
                  <c:v>0</c:v>
                </c:pt>
                <c:pt idx="6" formatCode="_(* #,##0.00_);_(* \(#,##0.00\);_(* &quot;-&quot;??_);_(@_)">
                  <c:v>4495475.43</c:v>
                </c:pt>
                <c:pt idx="7">
                  <c:v>6554315.1699999999</c:v>
                </c:pt>
                <c:pt idx="8" formatCode="_(* #,##0.00_);_(* \(#,##0.00\);_(* &quot;-&quot;??_);_(@_)">
                  <c:v>1637093.13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_(* #,##0.00_);_(* \(#,##0.00\);_(* &quot;-&quot;??_);_(@_)">
                  <c:v>2504100</c:v>
                </c:pt>
                <c:pt idx="13" formatCode="_(* #,##0.00_);_(* \(#,##0.00\);_(* &quot;-&quot;??_);_(@_)">
                  <c:v>317031.65999999997</c:v>
                </c:pt>
                <c:pt idx="14" formatCode="_(* #,##0.00_);_(* \(#,##0.00\);_(* &quot;-&quot;??_);_(@_)">
                  <c:v>2006090.38</c:v>
                </c:pt>
                <c:pt idx="15" formatCode="_(* #,##0.00_);_(* \(#,##0.00\);_(* &quot;-&quot;??_);_(@_)">
                  <c:v>90000</c:v>
                </c:pt>
                <c:pt idx="16" formatCode="0.00">
                  <c:v>0</c:v>
                </c:pt>
                <c:pt idx="17">
                  <c:v>517782.13</c:v>
                </c:pt>
                <c:pt idx="18" formatCode="0.00">
                  <c:v>0</c:v>
                </c:pt>
                <c:pt idx="19" formatCode="_(* #,##0.00_);_(* \(#,##0.00\);_(* &quot;-&quot;??_);_(@_)">
                  <c:v>401200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_(* #,##0.00_);_(* \(#,##0.00\);_(* &quot;-&quot;??_);_(@_)">
                  <c:v>116582.13</c:v>
                </c:pt>
                <c:pt idx="26" formatCode="_(* #,##0.00_);_(* \(#,##0.00\);_(* &quot;-&quot;??_);_(@_)">
                  <c:v>25000</c:v>
                </c:pt>
                <c:pt idx="27" formatCode="_(* #,##0.00_);_(* \(#,##0.00\);_(* &quot;-&quot;??_);_(@_)">
                  <c:v>25000</c:v>
                </c:pt>
                <c:pt idx="28" formatCode="0.00">
                  <c:v>0</c:v>
                </c:pt>
                <c:pt idx="29" formatCode="_(* #,##0.00_);_(* \(#,##0.00\);_(* &quot;-&quot;??_);_(@_)">
                  <c:v>1088333.56</c:v>
                </c:pt>
                <c:pt idx="30" formatCode="0.00">
                  <c:v>0</c:v>
                </c:pt>
                <c:pt idx="31" formatCode="_(* #,##0.00_);_(* \(#,##0.00\);_(* &quot;-&quot;??_);_(@_)">
                  <c:v>1088333.56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Sept. 2023'!$F$7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2023'!$F$8:$F$45</c:f>
              <c:numCache>
                <c:formatCode>#,##0.00</c:formatCode>
                <c:ptCount val="38"/>
                <c:pt idx="0" formatCode="_(* #,##0.00_);_(* \(#,##0.00\);_(* &quot;-&quot;??_);_(@_)">
                  <c:v>54453597.310000002</c:v>
                </c:pt>
                <c:pt idx="1">
                  <c:v>38372796.68</c:v>
                </c:pt>
                <c:pt idx="2" formatCode="_(* #,##0.00_);_(* \(#,##0.00\);_(* &quot;-&quot;??_);_(@_)">
                  <c:v>32780383.620000001</c:v>
                </c:pt>
                <c:pt idx="3" formatCode="_(* #,##0.00_);_(* \(#,##0.00\);_(* &quot;-&quot;??_);_(@_)">
                  <c:v>596079.49</c:v>
                </c:pt>
                <c:pt idx="4" formatCode="_(* #,##0.00_);_(* \(#,##0.00\);_(* &quot;-&quot;??_);_(@_)">
                  <c:v>14918.45</c:v>
                </c:pt>
                <c:pt idx="5" formatCode="_(* #,##0.00_);_(* \(#,##0.00\);_(* &quot;-&quot;??_);_(@_)">
                  <c:v>20000</c:v>
                </c:pt>
                <c:pt idx="6" formatCode="_(* #,##0.00_);_(* \(#,##0.00\);_(* &quot;-&quot;??_);_(@_)">
                  <c:v>4961415.12</c:v>
                </c:pt>
                <c:pt idx="7">
                  <c:v>9177758.3299999982</c:v>
                </c:pt>
                <c:pt idx="8" formatCode="_(* #,##0.00_);_(* \(#,##0.00\);_(* &quot;-&quot;??_);_(@_)">
                  <c:v>2220933.4900000002</c:v>
                </c:pt>
                <c:pt idx="9" formatCode="_(* #,##0.00_);_(* \(#,##0.00\);_(* &quot;-&quot;??_);_(@_)">
                  <c:v>177000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_(* #,##0.00_);_(* \(#,##0.00\);_(* &quot;-&quot;??_);_(@_)">
                  <c:v>4726793.42</c:v>
                </c:pt>
                <c:pt idx="13" formatCode="_(* #,##0.00_);_(* \(#,##0.00\);_(* &quot;-&quot;??_);_(@_)">
                  <c:v>287484.27</c:v>
                </c:pt>
                <c:pt idx="14" formatCode="_(* #,##0.00_);_(* \(#,##0.00\);_(* &quot;-&quot;??_);_(@_)">
                  <c:v>589532.13</c:v>
                </c:pt>
                <c:pt idx="15" formatCode="_(* #,##0.00_);_(* \(#,##0.00\);_(* &quot;-&quot;??_);_(@_)">
                  <c:v>524045</c:v>
                </c:pt>
                <c:pt idx="16" formatCode="_(* #,##0.00_);_(* \(#,##0.00\);_(* &quot;-&quot;??_);_(@_)">
                  <c:v>651970.02</c:v>
                </c:pt>
                <c:pt idx="17">
                  <c:v>2819159.24</c:v>
                </c:pt>
                <c:pt idx="18" formatCode="_(* #,##0.00_);_(* \(#,##0.00\);_(* &quot;-&quot;??_);_(@_)">
                  <c:v>92976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_(* #,##0.00_);_(* \(#,##0.00\);_(* &quot;-&quot;??_);_(@_)">
                  <c:v>287945.01</c:v>
                </c:pt>
                <c:pt idx="23" formatCode="_(* #,##0.00_);_(* \(#,##0.00\);_(* &quot;-&quot;??_);_(@_)">
                  <c:v>165613</c:v>
                </c:pt>
                <c:pt idx="24" formatCode="_(* #,##0.00_);_(* \(#,##0.00\);_(* &quot;-&quot;??_);_(@_)">
                  <c:v>398180.17</c:v>
                </c:pt>
                <c:pt idx="25" formatCode="_(* #,##0.00_);_(* \(#,##0.00\);_(* &quot;-&quot;??_);_(@_)">
                  <c:v>1874445.06</c:v>
                </c:pt>
                <c:pt idx="26" formatCode="_(* #,##0.00_);_(* \(#,##0.00\);_(* &quot;-&quot;??_);_(@_)">
                  <c:v>158795.31</c:v>
                </c:pt>
                <c:pt idx="27" formatCode="_(* #,##0.00_);_(* \(#,##0.00\);_(* &quot;-&quot;??_);_(@_)">
                  <c:v>158795.31</c:v>
                </c:pt>
                <c:pt idx="28" formatCode="0.00">
                  <c:v>0</c:v>
                </c:pt>
                <c:pt idx="29" formatCode="_(* #,##0.00_);_(* \(#,##0.00\);_(* &quot;-&quot;??_);_(@_)">
                  <c:v>3925087.75</c:v>
                </c:pt>
                <c:pt idx="30" formatCode="_(* #,##0.00_);_(* \(#,##0.00\);_(* &quot;-&quot;??_);_(@_)">
                  <c:v>2244228.48</c:v>
                </c:pt>
                <c:pt idx="31" formatCode="_(* #,##0.00_);_(* \(#,##0.00\);_(* &quot;-&quot;??_);_(@_)">
                  <c:v>1531235.27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_(* #,##0.00_);_(* \(#,##0.00\);_(* &quot;-&quot;??_);_(@_)">
                  <c:v>149624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Sept. 2023'!$G$7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2023'!$G$8:$G$45</c:f>
              <c:numCache>
                <c:formatCode>#,##0.00</c:formatCode>
                <c:ptCount val="38"/>
                <c:pt idx="0" formatCode="_(* #,##0.00_);_(* \(#,##0.00\);_(* &quot;-&quot;??_);_(@_)">
                  <c:v>76721193.530000001</c:v>
                </c:pt>
                <c:pt idx="1">
                  <c:v>57025282.640000001</c:v>
                </c:pt>
                <c:pt idx="2" formatCode="_(* #,##0.00_);_(* \(#,##0.00\);_(* &quot;-&quot;??_);_(@_)">
                  <c:v>31925292.260000002</c:v>
                </c:pt>
                <c:pt idx="3" formatCode="_(* #,##0.00_);_(* \(#,##0.00\);_(* &quot;-&quot;??_);_(@_)">
                  <c:v>20242369.66</c:v>
                </c:pt>
                <c:pt idx="4" formatCode="_(* #,##0.00_);_(* \(#,##0.00\);_(* &quot;-&quot;??_);_(@_)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4857620.72</c:v>
                </c:pt>
                <c:pt idx="7">
                  <c:v>10230102.609999999</c:v>
                </c:pt>
                <c:pt idx="8" formatCode="_(* #,##0.00_);_(* \(#,##0.00\);_(* &quot;-&quot;??_);_(@_)">
                  <c:v>3045833.9</c:v>
                </c:pt>
                <c:pt idx="9" formatCode="_(* #,##0.00_);_(* \(#,##0.00\);_(* &quot;-&quot;??_);_(@_)">
                  <c:v>801723.61</c:v>
                </c:pt>
                <c:pt idx="10" formatCode="_(* #,##0.00_);_(* \(#,##0.00\);_(* &quot;-&quot;??_);_(@_)">
                  <c:v>425250</c:v>
                </c:pt>
                <c:pt idx="11" formatCode="0.00">
                  <c:v>0</c:v>
                </c:pt>
                <c:pt idx="12" formatCode="_(* #,##0.00_);_(* \(#,##0.00\);_(* &quot;-&quot;??_);_(@_)">
                  <c:v>3981076.92</c:v>
                </c:pt>
                <c:pt idx="13" formatCode="_(* #,##0.00_);_(* \(#,##0.00\);_(* &quot;-&quot;??_);_(@_)">
                  <c:v>287875.18</c:v>
                </c:pt>
                <c:pt idx="14" formatCode="_(* #,##0.00_);_(* \(#,##0.00\);_(* &quot;-&quot;??_);_(@_)">
                  <c:v>1368125</c:v>
                </c:pt>
                <c:pt idx="15" formatCode="_(* #,##0.00_);_(* \(#,##0.00\);_(* &quot;-&quot;??_);_(@_)">
                  <c:v>150888</c:v>
                </c:pt>
                <c:pt idx="16" formatCode="_(* #,##0.00_);_(* \(#,##0.00\);_(* &quot;-&quot;??_);_(@_)">
                  <c:v>169330</c:v>
                </c:pt>
                <c:pt idx="17">
                  <c:v>6819781.3799999999</c:v>
                </c:pt>
                <c:pt idx="18" formatCode="_(* #,##0.00_);_(* \(#,##0.00\);_(* &quot;-&quot;??_);_(@_)">
                  <c:v>469332.26</c:v>
                </c:pt>
                <c:pt idx="19" formatCode="0.00">
                  <c:v>0</c:v>
                </c:pt>
                <c:pt idx="20" formatCode="_(* #,##0.00_);_(* \(#,##0.00\);_(* &quot;-&quot;??_);_(@_)">
                  <c:v>466925.15</c:v>
                </c:pt>
                <c:pt idx="21" formatCode="0.00">
                  <c:v>0</c:v>
                </c:pt>
                <c:pt idx="22" formatCode="_(* #,##0.00_);_(* \(#,##0.00\);_(* &quot;-&quot;??_);_(@_)">
                  <c:v>19186.8</c:v>
                </c:pt>
                <c:pt idx="23" formatCode="0.00">
                  <c:v>0</c:v>
                </c:pt>
                <c:pt idx="24" formatCode="_(* #,##0.00_);_(* \(#,##0.00\);_(* &quot;-&quot;??_);_(@_)">
                  <c:v>4508166.71</c:v>
                </c:pt>
                <c:pt idx="25" formatCode="_(* #,##0.00_);_(* \(#,##0.00\);_(* &quot;-&quot;??_);_(@_)">
                  <c:v>1356170.46</c:v>
                </c:pt>
                <c:pt idx="26" formatCode="_(* #,##0.00_);_(* \(#,##0.00\);_(* &quot;-&quot;??_);_(@_)">
                  <c:v>48571.42</c:v>
                </c:pt>
                <c:pt idx="27" formatCode="0.00">
                  <c:v>48571.42</c:v>
                </c:pt>
                <c:pt idx="28" formatCode="0.00">
                  <c:v>0</c:v>
                </c:pt>
                <c:pt idx="29" formatCode="_(* #,##0.00_);_(* \(#,##0.00\);_(* &quot;-&quot;??_);_(@_)">
                  <c:v>2597455.48</c:v>
                </c:pt>
                <c:pt idx="30" formatCode="_(* #,##0.00_);_(* \(#,##0.00\);_(* &quot;-&quot;??_);_(@_)">
                  <c:v>1304499.27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_(* #,##0.00_);_(* \(#,##0.00\);_(* &quot;-&quot;??_);_(@_)">
                  <c:v>1292956.21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Sept. 2023'!$H$7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2023'!$H$8:$H$45</c:f>
              <c:numCache>
                <c:formatCode>#,##0.00</c:formatCode>
                <c:ptCount val="38"/>
                <c:pt idx="0" formatCode="_(* #,##0.00_);_(* \(#,##0.00\);_(* &quot;-&quot;??_);_(@_)">
                  <c:v>51865368.979999997</c:v>
                </c:pt>
                <c:pt idx="1">
                  <c:v>35627066.200000003</c:v>
                </c:pt>
                <c:pt idx="2" formatCode="0.00">
                  <c:v>30442852.629999999</c:v>
                </c:pt>
                <c:pt idx="3" formatCode="0.00">
                  <c:v>512149.1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4672064.47</c:v>
                </c:pt>
                <c:pt idx="7">
                  <c:v>11220033.93</c:v>
                </c:pt>
                <c:pt idx="8" formatCode="0.00">
                  <c:v>2726491.55</c:v>
                </c:pt>
                <c:pt idx="9" formatCode="0.00">
                  <c:v>494361</c:v>
                </c:pt>
                <c:pt idx="10" formatCode="0.00">
                  <c:v>199300</c:v>
                </c:pt>
                <c:pt idx="11" formatCode="0.00">
                  <c:v>0</c:v>
                </c:pt>
                <c:pt idx="12" formatCode="0.00">
                  <c:v>3418919.6</c:v>
                </c:pt>
                <c:pt idx="13" formatCode="0.00">
                  <c:v>2633116.33</c:v>
                </c:pt>
                <c:pt idx="14" formatCode="0.00">
                  <c:v>1430118.45</c:v>
                </c:pt>
                <c:pt idx="15" formatCode="0.00">
                  <c:v>261572</c:v>
                </c:pt>
                <c:pt idx="16" formatCode="0.00">
                  <c:v>56155</c:v>
                </c:pt>
                <c:pt idx="17">
                  <c:v>1780479.97</c:v>
                </c:pt>
                <c:pt idx="18" formatCode="0.00">
                  <c:v>224662</c:v>
                </c:pt>
                <c:pt idx="19" formatCode="0.00">
                  <c:v>0</c:v>
                </c:pt>
                <c:pt idx="20" formatCode="0.00">
                  <c:v>124550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13991.86</c:v>
                </c:pt>
                <c:pt idx="24" formatCode="0.00">
                  <c:v>198625.32</c:v>
                </c:pt>
                <c:pt idx="25" formatCode="0.00">
                  <c:v>1218650.79</c:v>
                </c:pt>
                <c:pt idx="26" formatCode="_(* #,##0.00_);_(* \(#,##0.00\);_(* &quot;-&quot;??_);_(@_)">
                  <c:v>55000</c:v>
                </c:pt>
                <c:pt idx="27" formatCode="0.00">
                  <c:v>55000</c:v>
                </c:pt>
                <c:pt idx="28" formatCode="0.00">
                  <c:v>0</c:v>
                </c:pt>
                <c:pt idx="29" formatCode="_(* #,##0.00_);_(* \(#,##0.00\);_(* &quot;-&quot;??_);_(@_)">
                  <c:v>3182788.88</c:v>
                </c:pt>
                <c:pt idx="30" formatCode="0.00">
                  <c:v>687347</c:v>
                </c:pt>
                <c:pt idx="31" formatCode="0.00">
                  <c:v>580133.43000000005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907500.24</c:v>
                </c:pt>
                <c:pt idx="35" formatCode="0.00">
                  <c:v>1007808.21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Sept. 2023'!$I$7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2023'!$I$8:$I$45</c:f>
              <c:numCache>
                <c:formatCode>#,##0.00</c:formatCode>
                <c:ptCount val="38"/>
                <c:pt idx="0" formatCode="_(* #,##0.00_);_(* \(#,##0.00\);_(* &quot;-&quot;??_);_(@_)">
                  <c:v>58783771.619999997</c:v>
                </c:pt>
                <c:pt idx="1">
                  <c:v>39854325.239999995</c:v>
                </c:pt>
                <c:pt idx="2" formatCode="0.00">
                  <c:v>34425794.579999998</c:v>
                </c:pt>
                <c:pt idx="3" formatCode="0.00">
                  <c:v>175000</c:v>
                </c:pt>
                <c:pt idx="4" formatCode="0.00">
                  <c:v>0</c:v>
                </c:pt>
                <c:pt idx="5" formatCode="0.00">
                  <c:v>25000</c:v>
                </c:pt>
                <c:pt idx="6" formatCode="0.00">
                  <c:v>5228530.66</c:v>
                </c:pt>
                <c:pt idx="7">
                  <c:v>8955406.4000000004</c:v>
                </c:pt>
                <c:pt idx="8" formatCode="0.00">
                  <c:v>2556986.13</c:v>
                </c:pt>
                <c:pt idx="9" formatCode="0.00">
                  <c:v>537372</c:v>
                </c:pt>
                <c:pt idx="10" formatCode="0.00">
                  <c:v>0</c:v>
                </c:pt>
                <c:pt idx="11" formatCode="0.00">
                  <c:v>200000</c:v>
                </c:pt>
                <c:pt idx="12" formatCode="0.00">
                  <c:v>3848649.21</c:v>
                </c:pt>
                <c:pt idx="13" formatCode="0.00">
                  <c:v>342639.65</c:v>
                </c:pt>
                <c:pt idx="14" formatCode="0.00">
                  <c:v>653253.9</c:v>
                </c:pt>
                <c:pt idx="15" formatCode="0.00">
                  <c:v>623489.11</c:v>
                </c:pt>
                <c:pt idx="16" formatCode="0.00">
                  <c:v>193016.4</c:v>
                </c:pt>
                <c:pt idx="17">
                  <c:v>1641307.59</c:v>
                </c:pt>
                <c:pt idx="18" formatCode="0.00">
                  <c:v>79716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22633.58</c:v>
                </c:pt>
                <c:pt idx="24" formatCode="0.00">
                  <c:v>0</c:v>
                </c:pt>
                <c:pt idx="25" formatCode="0.00">
                  <c:v>1538958.01</c:v>
                </c:pt>
                <c:pt idx="26" formatCode="_(* #,##0.00_);_(* \(#,##0.00\);_(* &quot;-&quot;??_);_(@_)">
                  <c:v>353170.17</c:v>
                </c:pt>
                <c:pt idx="27" formatCode="0.00">
                  <c:v>353170.17</c:v>
                </c:pt>
                <c:pt idx="28" formatCode="0.00">
                  <c:v>0</c:v>
                </c:pt>
                <c:pt idx="29" formatCode="_(* #,##0.00_);_(* \(#,##0.00\);_(* &quot;-&quot;??_);_(@_)">
                  <c:v>7979562.2199999997</c:v>
                </c:pt>
                <c:pt idx="30" formatCode="0.00">
                  <c:v>6853233</c:v>
                </c:pt>
                <c:pt idx="31" formatCode="0.00">
                  <c:v>0</c:v>
                </c:pt>
                <c:pt idx="32" formatCode="0.00">
                  <c:v>42924.2</c:v>
                </c:pt>
                <c:pt idx="33" formatCode="0.00">
                  <c:v>0</c:v>
                </c:pt>
                <c:pt idx="34" formatCode="0.00">
                  <c:v>99405.02</c:v>
                </c:pt>
                <c:pt idx="35" formatCode="0.00">
                  <c:v>0</c:v>
                </c:pt>
                <c:pt idx="36" formatCode="0.00">
                  <c:v>984000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Sept. 2023'!$J$7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2023'!$J$8:$J$45</c:f>
              <c:numCache>
                <c:formatCode>#,##0.00</c:formatCode>
                <c:ptCount val="38"/>
                <c:pt idx="0" formatCode="_(* #,##0.00_);_(* \(#,##0.00\);_(* &quot;-&quot;??_);_(@_)">
                  <c:v>58152458.869999997</c:v>
                </c:pt>
                <c:pt idx="1">
                  <c:v>41262313.799999997</c:v>
                </c:pt>
                <c:pt idx="2" formatCode="0.00">
                  <c:v>35098353.240000002</c:v>
                </c:pt>
                <c:pt idx="3" formatCode="0.00">
                  <c:v>874314.26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5289646.3</c:v>
                </c:pt>
                <c:pt idx="7">
                  <c:v>9378238.9200000018</c:v>
                </c:pt>
                <c:pt idx="8" formatCode="0.00">
                  <c:v>2415607.87</c:v>
                </c:pt>
                <c:pt idx="9" formatCode="0.00">
                  <c:v>1945585.72</c:v>
                </c:pt>
                <c:pt idx="10" formatCode="0.00">
                  <c:v>215935</c:v>
                </c:pt>
                <c:pt idx="11" formatCode="0.00">
                  <c:v>800000</c:v>
                </c:pt>
                <c:pt idx="12" formatCode="0.00">
                  <c:v>1907413.05</c:v>
                </c:pt>
                <c:pt idx="13" formatCode="0.00">
                  <c:v>289560.75</c:v>
                </c:pt>
                <c:pt idx="14" formatCode="0.00">
                  <c:v>943822.5</c:v>
                </c:pt>
                <c:pt idx="15" formatCode="0.00">
                  <c:v>758857.63</c:v>
                </c:pt>
                <c:pt idx="16" formatCode="0.00">
                  <c:v>101456.4</c:v>
                </c:pt>
                <c:pt idx="17">
                  <c:v>6696847.8399999999</c:v>
                </c:pt>
                <c:pt idx="18" formatCode="0.00">
                  <c:v>60580</c:v>
                </c:pt>
                <c:pt idx="19" formatCode="0.00">
                  <c:v>0</c:v>
                </c:pt>
                <c:pt idx="20" formatCode="0.00">
                  <c:v>826202.96</c:v>
                </c:pt>
                <c:pt idx="21" formatCode="0.00">
                  <c:v>182298.48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4800000</c:v>
                </c:pt>
                <c:pt idx="25" formatCode="0.00">
                  <c:v>827766.4</c:v>
                </c:pt>
                <c:pt idx="26" formatCode="_(* #,##0.00_);_(* \(#,##0.00\);_(* &quot;-&quot;??_);_(@_)">
                  <c:v>276893.93</c:v>
                </c:pt>
                <c:pt idx="27" formatCode="0.00">
                  <c:v>276893.93</c:v>
                </c:pt>
                <c:pt idx="28" formatCode="0.00">
                  <c:v>0</c:v>
                </c:pt>
                <c:pt idx="29" formatCode="_(* #,##0.00_);_(* \(#,##0.00\);_(* &quot;-&quot;??_);_(@_)">
                  <c:v>538164.38</c:v>
                </c:pt>
                <c:pt idx="30" formatCode="0.00">
                  <c:v>82093.899999999994</c:v>
                </c:pt>
                <c:pt idx="31" formatCode="0.00">
                  <c:v>0</c:v>
                </c:pt>
                <c:pt idx="32" formatCode="0.00">
                  <c:v>8854</c:v>
                </c:pt>
                <c:pt idx="33" formatCode="0.00">
                  <c:v>0</c:v>
                </c:pt>
                <c:pt idx="34" formatCode="0.00">
                  <c:v>386922</c:v>
                </c:pt>
                <c:pt idx="35" formatCode="0.00">
                  <c:v>0</c:v>
                </c:pt>
                <c:pt idx="36" formatCode="0.00">
                  <c:v>60294.48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Sept. 2023'!$K$7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2023'!$K$8:$K$45</c:f>
              <c:numCache>
                <c:formatCode>#,##0.00</c:formatCode>
                <c:ptCount val="38"/>
                <c:pt idx="0" formatCode="_(* #,##0.00_);_(* \(#,##0.00\);_(* &quot;-&quot;??_);_(@_)">
                  <c:v>59235720.609999999</c:v>
                </c:pt>
                <c:pt idx="1">
                  <c:v>39733695.729999997</c:v>
                </c:pt>
                <c:pt idx="2" formatCode="0.00">
                  <c:v>34326729.93</c:v>
                </c:pt>
                <c:pt idx="3" formatCode="0.00">
                  <c:v>175000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5231965.8</c:v>
                </c:pt>
                <c:pt idx="7">
                  <c:v>14595002.199999999</c:v>
                </c:pt>
                <c:pt idx="8" formatCode="0.00">
                  <c:v>3722333.32</c:v>
                </c:pt>
                <c:pt idx="9" formatCode="0.00">
                  <c:v>674801.17</c:v>
                </c:pt>
                <c:pt idx="10" formatCode="0.00">
                  <c:v>57700</c:v>
                </c:pt>
                <c:pt idx="11" formatCode="0.00">
                  <c:v>0</c:v>
                </c:pt>
                <c:pt idx="12" formatCode="0.00">
                  <c:v>7075438.7999999998</c:v>
                </c:pt>
                <c:pt idx="13" formatCode="0.00">
                  <c:v>2651037.98</c:v>
                </c:pt>
                <c:pt idx="14" formatCode="0.00">
                  <c:v>0</c:v>
                </c:pt>
                <c:pt idx="15" formatCode="0.00">
                  <c:v>180379.74</c:v>
                </c:pt>
                <c:pt idx="16" formatCode="0.00">
                  <c:v>233311.19</c:v>
                </c:pt>
                <c:pt idx="17">
                  <c:v>1036074.96</c:v>
                </c:pt>
                <c:pt idx="18" formatCode="0.00">
                  <c:v>210453.44</c:v>
                </c:pt>
                <c:pt idx="19" formatCode="0.00">
                  <c:v>467044</c:v>
                </c:pt>
                <c:pt idx="20" formatCode="0.00">
                  <c:v>1679.99</c:v>
                </c:pt>
                <c:pt idx="21" formatCode="0.00">
                  <c:v>0</c:v>
                </c:pt>
                <c:pt idx="22" formatCode="0.00">
                  <c:v>122250.07</c:v>
                </c:pt>
                <c:pt idx="23" formatCode="0.00">
                  <c:v>40166.910000000003</c:v>
                </c:pt>
                <c:pt idx="24" formatCode="0.00">
                  <c:v>9719</c:v>
                </c:pt>
                <c:pt idx="25" formatCode="0.00">
                  <c:v>184761.55</c:v>
                </c:pt>
                <c:pt idx="26" formatCode="_(* #,##0.00_);_(* \(#,##0.00\);_(* &quot;-&quot;??_);_(@_)">
                  <c:v>663176.18000000005</c:v>
                </c:pt>
                <c:pt idx="27" formatCode="0.00">
                  <c:v>663176.18000000005</c:v>
                </c:pt>
                <c:pt idx="28" formatCode="0.00">
                  <c:v>0</c:v>
                </c:pt>
                <c:pt idx="29" formatCode="_(* #,##0.00_);_(* \(#,##0.00\);_(* &quot;-&quot;??_);_(@_)">
                  <c:v>1732826.54</c:v>
                </c:pt>
                <c:pt idx="30" formatCode="0.00">
                  <c:v>168144.55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1564681.99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Sept. 2023'!$L$7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2023'!$L$8:$L$45</c:f>
              <c:numCache>
                <c:formatCode>#,##0.00</c:formatCode>
                <c:ptCount val="38"/>
                <c:pt idx="0" formatCode="_(* #,##0.00_);_(* \(#,##0.00\);_(* &quot;-&quot;??_);_(@_)">
                  <c:v>62950478.450000003</c:v>
                </c:pt>
                <c:pt idx="1">
                  <c:v>55228692.760000005</c:v>
                </c:pt>
                <c:pt idx="2" formatCode="0.00">
                  <c:v>47402428.259999998</c:v>
                </c:pt>
                <c:pt idx="3" formatCode="0.00">
                  <c:v>600364.84</c:v>
                </c:pt>
                <c:pt idx="4" formatCode="0.00">
                  <c:v>18362.78</c:v>
                </c:pt>
                <c:pt idx="5" formatCode="0.00">
                  <c:v>0</c:v>
                </c:pt>
                <c:pt idx="6" formatCode="0.00">
                  <c:v>7207536.8799999999</c:v>
                </c:pt>
                <c:pt idx="7">
                  <c:v>6991229.7400000012</c:v>
                </c:pt>
                <c:pt idx="8" formatCode="0.00">
                  <c:v>3192197.97</c:v>
                </c:pt>
                <c:pt idx="9" formatCode="0.00">
                  <c:v>611624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2657304.91</c:v>
                </c:pt>
                <c:pt idx="13" formatCode="0.00">
                  <c:v>290102.86</c:v>
                </c:pt>
                <c:pt idx="14" formatCode="0.00">
                  <c:v>0</c:v>
                </c:pt>
                <c:pt idx="15" formatCode="0.00">
                  <c:v>90000</c:v>
                </c:pt>
                <c:pt idx="16" formatCode="0.00">
                  <c:v>150000</c:v>
                </c:pt>
                <c:pt idx="17">
                  <c:v>23670.799999999999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23670.799999999999</c:v>
                </c:pt>
                <c:pt idx="26" formatCode="_(* #,##0.00_);_(* \(#,##0.00\);_(* &quot;-&quot;??_);_(@_)">
                  <c:v>13823.52</c:v>
                </c:pt>
                <c:pt idx="27" formatCode="0.00">
                  <c:v>13823.52</c:v>
                </c:pt>
                <c:pt idx="28" formatCode="0.00">
                  <c:v>0</c:v>
                </c:pt>
                <c:pt idx="29" formatCode="_(* #,##0.00_);_(* \(#,##0.00\);_(* &quot;-&quot;??_);_(@_)">
                  <c:v>736343.6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192599.6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543744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Sept. 2023'!$M$7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2023'!$M$8:$M$45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Sept. 2023'!$N$7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2023'!$N$8:$N$45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Sept. 2023'!$P$7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2023'!$P$8:$P$45</c:f>
              <c:numCache>
                <c:formatCode>_(* #,##0.00_);_(* \(#,##0.00\);_(* "-"??_);_(@_)</c:formatCode>
                <c:ptCount val="38"/>
                <c:pt idx="0">
                  <c:v>493725259.79999995</c:v>
                </c:pt>
                <c:pt idx="1">
                  <c:v>368394481.55000001</c:v>
                </c:pt>
                <c:pt idx="2">
                  <c:v>298751371.09000003</c:v>
                </c:pt>
                <c:pt idx="3">
                  <c:v>24148681.510000002</c:v>
                </c:pt>
                <c:pt idx="4">
                  <c:v>68666.880000000005</c:v>
                </c:pt>
                <c:pt idx="5">
                  <c:v>55000</c:v>
                </c:pt>
                <c:pt idx="6">
                  <c:v>45370762.07</c:v>
                </c:pt>
                <c:pt idx="7">
                  <c:v>77832082.940000013</c:v>
                </c:pt>
                <c:pt idx="8">
                  <c:v>22005521.23</c:v>
                </c:pt>
                <c:pt idx="9">
                  <c:v>5242467.5</c:v>
                </c:pt>
                <c:pt idx="10">
                  <c:v>898185</c:v>
                </c:pt>
                <c:pt idx="11" formatCode="0.00">
                  <c:v>1000000</c:v>
                </c:pt>
                <c:pt idx="12">
                  <c:v>30119695.91</c:v>
                </c:pt>
                <c:pt idx="13">
                  <c:v>7340800.4500000002</c:v>
                </c:pt>
                <c:pt idx="14">
                  <c:v>6990942.3600000003</c:v>
                </c:pt>
                <c:pt idx="15">
                  <c:v>2679231.4799999995</c:v>
                </c:pt>
                <c:pt idx="16" formatCode="0.00">
                  <c:v>1555239.0099999998</c:v>
                </c:pt>
                <c:pt idx="17">
                  <c:v>21335103.91</c:v>
                </c:pt>
                <c:pt idx="18" formatCode="0.00">
                  <c:v>1137719.7</c:v>
                </c:pt>
                <c:pt idx="19" formatCode="0.00">
                  <c:v>868244</c:v>
                </c:pt>
                <c:pt idx="20" formatCode="0.00">
                  <c:v>1419358.0999999999</c:v>
                </c:pt>
                <c:pt idx="21" formatCode="0.00">
                  <c:v>182298.48</c:v>
                </c:pt>
                <c:pt idx="22" formatCode="0.00">
                  <c:v>429381.88</c:v>
                </c:pt>
                <c:pt idx="23" formatCode="0.00">
                  <c:v>242405.35</c:v>
                </c:pt>
                <c:pt idx="24" formatCode="0.00">
                  <c:v>9914691.1999999993</c:v>
                </c:pt>
                <c:pt idx="25" formatCode="0.00">
                  <c:v>7141005.1999999993</c:v>
                </c:pt>
                <c:pt idx="26">
                  <c:v>1594430.5299999998</c:v>
                </c:pt>
                <c:pt idx="27" formatCode="0.00">
                  <c:v>1594430.5299999998</c:v>
                </c:pt>
                <c:pt idx="28" formatCode="0.00">
                  <c:v>0</c:v>
                </c:pt>
                <c:pt idx="29">
                  <c:v>21780562.41</c:v>
                </c:pt>
                <c:pt idx="30" formatCode="0.00">
                  <c:v>11339546.200000001</c:v>
                </c:pt>
                <c:pt idx="31" formatCode="0.00">
                  <c:v>3199702.2600000002</c:v>
                </c:pt>
                <c:pt idx="32" formatCode="0.00">
                  <c:v>51778.2</c:v>
                </c:pt>
                <c:pt idx="33" formatCode="0.00">
                  <c:v>0</c:v>
                </c:pt>
                <c:pt idx="34" formatCode="0.00">
                  <c:v>4444065.0599999996</c:v>
                </c:pt>
                <c:pt idx="35" formatCode="0.00">
                  <c:v>1157432.21</c:v>
                </c:pt>
                <c:pt idx="36" formatCode="0.00">
                  <c:v>1044294.48</c:v>
                </c:pt>
                <c:pt idx="37" formatCode="0.00">
                  <c:v>543744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4" t="s">
        <v>431</v>
      </c>
      <c r="C1" s="94"/>
      <c r="D1" s="94"/>
      <c r="E1" s="94"/>
      <c r="F1" s="94"/>
      <c r="G1" s="94"/>
      <c r="H1" s="94"/>
      <c r="I1" s="94"/>
      <c r="J1" s="34"/>
      <c r="K1" s="58"/>
      <c r="L1" s="74"/>
      <c r="M1" s="76"/>
      <c r="N1" s="80"/>
      <c r="O1" s="82"/>
      <c r="P1" s="84"/>
    </row>
    <row r="2" spans="1:17" x14ac:dyDescent="0.2">
      <c r="B2" s="93" t="s">
        <v>432</v>
      </c>
      <c r="C2" s="93"/>
      <c r="D2" s="93"/>
      <c r="E2" s="93"/>
      <c r="F2" s="93"/>
      <c r="G2" s="93"/>
      <c r="H2" s="93"/>
      <c r="I2" s="93"/>
      <c r="J2" s="35"/>
      <c r="K2" s="57"/>
      <c r="L2" s="73"/>
      <c r="M2" s="75"/>
      <c r="N2" s="79"/>
      <c r="O2" s="81"/>
      <c r="P2" s="83"/>
    </row>
    <row r="3" spans="1:17" x14ac:dyDescent="0.2">
      <c r="B3" s="93" t="s">
        <v>456</v>
      </c>
      <c r="C3" s="93"/>
      <c r="D3" s="93"/>
      <c r="E3" s="93"/>
      <c r="F3" s="93"/>
      <c r="G3" s="93"/>
      <c r="H3" s="93"/>
      <c r="I3" s="93"/>
      <c r="J3" s="50"/>
      <c r="K3" s="57"/>
      <c r="L3" s="73"/>
      <c r="M3" s="75"/>
      <c r="N3" s="79"/>
      <c r="O3" s="81"/>
      <c r="P3" s="83"/>
    </row>
    <row r="4" spans="1:17" x14ac:dyDescent="0.2">
      <c r="B4" s="93" t="s">
        <v>434</v>
      </c>
      <c r="C4" s="93"/>
      <c r="D4" s="93"/>
      <c r="E4" s="93"/>
      <c r="F4" s="93"/>
      <c r="G4" s="93"/>
      <c r="H4" s="93"/>
      <c r="I4" s="93"/>
      <c r="J4" s="35"/>
      <c r="K4" s="57"/>
      <c r="L4" s="73"/>
      <c r="M4" s="75"/>
      <c r="N4" s="79"/>
      <c r="O4" s="81"/>
      <c r="P4" s="83"/>
    </row>
    <row r="5" spans="1:17" x14ac:dyDescent="0.2">
      <c r="B5" s="93" t="s">
        <v>435</v>
      </c>
      <c r="C5" s="93"/>
      <c r="D5" s="93"/>
      <c r="E5" s="93"/>
      <c r="F5" s="93"/>
      <c r="G5" s="93"/>
      <c r="H5" s="93"/>
      <c r="I5" s="93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5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6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5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5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5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5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5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5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5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5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5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5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5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5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5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5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5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5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5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5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5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5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5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5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5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5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5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5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5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5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5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5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5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5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5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6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5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5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5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5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5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5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5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5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5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5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5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5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5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5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5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5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5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5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5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5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5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5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5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5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5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5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5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5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5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5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5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5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5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5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5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5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5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5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5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5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5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5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5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5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5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5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5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5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5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5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5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5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5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5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5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5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5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5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5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5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5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5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5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5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5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5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5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6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5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5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5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5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5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5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5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5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5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5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5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5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5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5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5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5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5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5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5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5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5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5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5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5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5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5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5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5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5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5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5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5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5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5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5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5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5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5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5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5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5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5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5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5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5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5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5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5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5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5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5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5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5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5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5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5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5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5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5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5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5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5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5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5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5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5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5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5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5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5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6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5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5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5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5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5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5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5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5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5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5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5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5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5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5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6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5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5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5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5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5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5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5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5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5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5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5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5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5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5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5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5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5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5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5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5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5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5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5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5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5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5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5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5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5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5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5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5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5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5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5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5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5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5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5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5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="70" zoomScaleNormal="70" workbookViewId="0">
      <selection activeCell="B4" sqref="B4:H4"/>
    </sheetView>
  </sheetViews>
  <sheetFormatPr baseColWidth="10" defaultColWidth="9.33203125" defaultRowHeight="15" x14ac:dyDescent="0.2"/>
  <cols>
    <col min="1" max="1" width="24.33203125" style="3" bestFit="1" customWidth="1"/>
    <col min="2" max="2" width="24" style="3" customWidth="1"/>
    <col min="3" max="3" width="27.5" style="50" bestFit="1" customWidth="1"/>
    <col min="4" max="4" width="35.1640625" style="3" bestFit="1" customWidth="1"/>
    <col min="5" max="5" width="31" style="10" bestFit="1" customWidth="1"/>
    <col min="6" max="11" width="21.6640625" style="7" bestFit="1" customWidth="1"/>
    <col min="12" max="12" width="25.33203125" style="7" bestFit="1" customWidth="1"/>
    <col min="13" max="13" width="23" style="7" customWidth="1"/>
    <col min="14" max="15" width="27.6640625" style="7" customWidth="1"/>
    <col min="16" max="16" width="20.1640625" style="3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95" t="s">
        <v>431</v>
      </c>
      <c r="C1" s="95"/>
      <c r="D1" s="95"/>
      <c r="E1" s="95"/>
      <c r="F1" s="95"/>
      <c r="G1" s="95"/>
      <c r="H1" s="95"/>
      <c r="I1" s="92"/>
      <c r="J1" s="92"/>
      <c r="K1" s="92"/>
      <c r="L1" s="92"/>
      <c r="M1" s="92"/>
      <c r="N1" s="92"/>
      <c r="O1" s="92"/>
    </row>
    <row r="2" spans="1:16" x14ac:dyDescent="0.2">
      <c r="A2" s="7"/>
      <c r="B2" s="93" t="s">
        <v>432</v>
      </c>
      <c r="C2" s="93"/>
      <c r="D2" s="93"/>
      <c r="E2" s="93"/>
      <c r="F2" s="93"/>
      <c r="G2" s="93"/>
      <c r="H2" s="93"/>
      <c r="I2" s="91"/>
      <c r="J2" s="91"/>
      <c r="K2" s="91"/>
      <c r="L2" s="91"/>
      <c r="M2" s="91"/>
      <c r="N2" s="91"/>
      <c r="O2" s="91"/>
    </row>
    <row r="3" spans="1:16" x14ac:dyDescent="0.2">
      <c r="A3" s="7"/>
      <c r="B3" s="93" t="s">
        <v>469</v>
      </c>
      <c r="C3" s="93"/>
      <c r="D3" s="93"/>
      <c r="E3" s="93"/>
      <c r="F3" s="93"/>
      <c r="G3" s="93"/>
      <c r="H3" s="93"/>
      <c r="I3" s="91"/>
      <c r="J3" s="91"/>
      <c r="K3" s="91"/>
      <c r="L3" s="91"/>
      <c r="M3" s="91"/>
      <c r="N3" s="91"/>
      <c r="O3" s="91"/>
    </row>
    <row r="4" spans="1:16" x14ac:dyDescent="0.2">
      <c r="B4" s="93" t="s">
        <v>434</v>
      </c>
      <c r="C4" s="93"/>
      <c r="D4" s="93"/>
      <c r="E4" s="93"/>
      <c r="F4" s="93"/>
      <c r="G4" s="93"/>
      <c r="H4" s="93"/>
      <c r="I4" s="91"/>
      <c r="J4" s="91"/>
      <c r="K4" s="91"/>
      <c r="L4" s="91"/>
      <c r="M4" s="91"/>
      <c r="N4" s="91"/>
      <c r="O4" s="91"/>
    </row>
    <row r="5" spans="1:16" x14ac:dyDescent="0.2">
      <c r="A5" s="7"/>
      <c r="B5" s="93" t="s">
        <v>435</v>
      </c>
      <c r="C5" s="93"/>
      <c r="D5" s="93"/>
      <c r="E5" s="93"/>
      <c r="F5" s="93"/>
      <c r="G5" s="93"/>
      <c r="H5" s="93"/>
      <c r="I5" s="91"/>
      <c r="J5" s="91"/>
      <c r="K5" s="91"/>
      <c r="L5" s="91"/>
      <c r="M5" s="91"/>
      <c r="N5" s="91"/>
      <c r="O5" s="91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7" t="s">
        <v>0</v>
      </c>
      <c r="E7" s="77" t="s">
        <v>405</v>
      </c>
      <c r="F7" s="78" t="s">
        <v>408</v>
      </c>
      <c r="G7" s="78" t="s">
        <v>441</v>
      </c>
      <c r="H7" s="78" t="s">
        <v>440</v>
      </c>
      <c r="I7" s="78" t="s">
        <v>442</v>
      </c>
      <c r="J7" s="78" t="s">
        <v>443</v>
      </c>
      <c r="K7" s="78" t="s">
        <v>447</v>
      </c>
      <c r="L7" s="78" t="s">
        <v>450</v>
      </c>
      <c r="M7" s="78" t="s">
        <v>457</v>
      </c>
      <c r="N7" s="78" t="s">
        <v>462</v>
      </c>
      <c r="O7" s="78" t="s">
        <v>461</v>
      </c>
      <c r="P7" s="26" t="s">
        <v>1</v>
      </c>
    </row>
    <row r="8" spans="1:16" s="10" customFormat="1" x14ac:dyDescent="0.2">
      <c r="A8" s="11" t="s">
        <v>463</v>
      </c>
      <c r="B8" s="11"/>
      <c r="C8" s="60">
        <v>734161247</v>
      </c>
      <c r="D8" s="13">
        <v>27079582.02</v>
      </c>
      <c r="E8" s="56">
        <v>44483088.409999996</v>
      </c>
      <c r="F8" s="16">
        <v>54453597.310000002</v>
      </c>
      <c r="G8" s="16">
        <v>76721193.530000001</v>
      </c>
      <c r="H8" s="16">
        <v>51865368.979999997</v>
      </c>
      <c r="I8" s="16">
        <v>58783771.619999997</v>
      </c>
      <c r="J8" s="16">
        <v>58152458.869999997</v>
      </c>
      <c r="K8" s="16">
        <v>59235720.609999999</v>
      </c>
      <c r="L8" s="16">
        <v>62950478.450000003</v>
      </c>
      <c r="M8" s="16"/>
      <c r="N8" s="16"/>
      <c r="O8" s="16"/>
      <c r="P8" s="16">
        <f>SUM(D8:O8)</f>
        <v>493725259.79999995</v>
      </c>
    </row>
    <row r="9" spans="1:16" s="21" customFormat="1" ht="60" x14ac:dyDescent="0.2">
      <c r="A9" s="18">
        <v>2.1</v>
      </c>
      <c r="B9" s="18" t="s">
        <v>403</v>
      </c>
      <c r="C9" s="19">
        <f t="shared" ref="C9:L9" si="0">SUM(C10:C14)</f>
        <v>503287205</v>
      </c>
      <c r="D9" s="19">
        <f t="shared" si="0"/>
        <v>26349586.380000003</v>
      </c>
      <c r="E9" s="19">
        <f t="shared" si="0"/>
        <v>34940722.119999997</v>
      </c>
      <c r="F9" s="19">
        <f t="shared" si="0"/>
        <v>38372796.68</v>
      </c>
      <c r="G9" s="19">
        <f t="shared" si="0"/>
        <v>57025282.640000001</v>
      </c>
      <c r="H9" s="19">
        <f>SUM(H10:H14)</f>
        <v>35627066.200000003</v>
      </c>
      <c r="I9" s="19">
        <f t="shared" si="0"/>
        <v>39854325.239999995</v>
      </c>
      <c r="J9" s="19">
        <f t="shared" si="0"/>
        <v>41262313.799999997</v>
      </c>
      <c r="K9" s="19">
        <f t="shared" si="0"/>
        <v>39733695.729999997</v>
      </c>
      <c r="L9" s="19">
        <f t="shared" si="0"/>
        <v>55228692.760000005</v>
      </c>
      <c r="M9" s="20"/>
      <c r="N9" s="20"/>
      <c r="O9" s="20"/>
      <c r="P9" s="20">
        <f>SUM(P10:P14)</f>
        <v>368394481.55000001</v>
      </c>
    </row>
    <row r="10" spans="1:16" ht="15" customHeight="1" x14ac:dyDescent="0.2">
      <c r="A10" s="1" t="s">
        <v>50</v>
      </c>
      <c r="B10" s="1" t="s">
        <v>51</v>
      </c>
      <c r="C10" s="64">
        <v>394078281</v>
      </c>
      <c r="D10" s="4">
        <v>22560349.93</v>
      </c>
      <c r="E10" s="14">
        <v>29789186.640000001</v>
      </c>
      <c r="F10" s="14">
        <v>32780383.620000001</v>
      </c>
      <c r="G10" s="14">
        <v>31925292.260000002</v>
      </c>
      <c r="H10" s="8">
        <v>30442852.629999999</v>
      </c>
      <c r="I10" s="8">
        <v>34425794.579999998</v>
      </c>
      <c r="J10" s="8">
        <v>35098353.240000002</v>
      </c>
      <c r="K10" s="8">
        <v>34326729.93</v>
      </c>
      <c r="L10" s="8">
        <v>47402428.259999998</v>
      </c>
      <c r="M10" s="8">
        <v>0</v>
      </c>
      <c r="N10" s="8">
        <v>0</v>
      </c>
      <c r="O10" s="8">
        <v>0</v>
      </c>
      <c r="P10" s="16">
        <f>SUM(D10:O10)</f>
        <v>298751371.09000003</v>
      </c>
    </row>
    <row r="11" spans="1:16" x14ac:dyDescent="0.2">
      <c r="A11" s="29" t="s">
        <v>18</v>
      </c>
      <c r="B11" s="28" t="s">
        <v>19</v>
      </c>
      <c r="C11" s="64">
        <f>47606564+5100000</f>
        <v>52706564</v>
      </c>
      <c r="D11" s="14">
        <v>352729.76</v>
      </c>
      <c r="E11" s="14">
        <v>620674.4</v>
      </c>
      <c r="F11" s="14">
        <v>596079.49</v>
      </c>
      <c r="G11" s="14">
        <v>20242369.66</v>
      </c>
      <c r="H11" s="8">
        <v>512149.1</v>
      </c>
      <c r="I11" s="8">
        <v>175000</v>
      </c>
      <c r="J11" s="8">
        <v>874314.26</v>
      </c>
      <c r="K11" s="8">
        <v>175000</v>
      </c>
      <c r="L11" s="8">
        <v>600364.84</v>
      </c>
      <c r="M11" s="8">
        <v>0</v>
      </c>
      <c r="N11" s="8">
        <v>0</v>
      </c>
      <c r="O11" s="8">
        <v>0</v>
      </c>
      <c r="P11" s="16">
        <f t="shared" ref="P11:P45" si="1">SUM(D11:O11)</f>
        <v>24148681.510000002</v>
      </c>
    </row>
    <row r="12" spans="1:16" ht="57" x14ac:dyDescent="0.2">
      <c r="A12" s="1" t="s">
        <v>411</v>
      </c>
      <c r="B12" s="1" t="s">
        <v>412</v>
      </c>
      <c r="C12" s="64">
        <v>150000</v>
      </c>
      <c r="D12" s="8">
        <v>0</v>
      </c>
      <c r="E12" s="14">
        <v>35385.65</v>
      </c>
      <c r="F12" s="14">
        <v>14918.45</v>
      </c>
      <c r="G12" s="14">
        <v>0</v>
      </c>
      <c r="H12" s="8">
        <v>0</v>
      </c>
      <c r="I12" s="8">
        <v>0</v>
      </c>
      <c r="J12" s="8">
        <v>0</v>
      </c>
      <c r="K12" s="8">
        <v>0</v>
      </c>
      <c r="L12" s="8">
        <v>18362.78</v>
      </c>
      <c r="M12" s="8">
        <v>0</v>
      </c>
      <c r="N12" s="8">
        <v>0</v>
      </c>
      <c r="O12" s="8">
        <v>0</v>
      </c>
      <c r="P12" s="16">
        <f t="shared" si="1"/>
        <v>68666.880000000005</v>
      </c>
    </row>
    <row r="13" spans="1:16" ht="42.75" x14ac:dyDescent="0.2">
      <c r="A13" s="1" t="s">
        <v>64</v>
      </c>
      <c r="B13" s="1" t="s">
        <v>65</v>
      </c>
      <c r="C13" s="64">
        <v>300000</v>
      </c>
      <c r="D13" s="14">
        <v>10000</v>
      </c>
      <c r="E13" s="8">
        <v>0</v>
      </c>
      <c r="F13" s="14">
        <v>20000</v>
      </c>
      <c r="G13" s="14">
        <v>0</v>
      </c>
      <c r="H13" s="8">
        <v>0</v>
      </c>
      <c r="I13" s="8">
        <v>25000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16">
        <f t="shared" si="1"/>
        <v>55000</v>
      </c>
    </row>
    <row r="14" spans="1:16" ht="28.5" customHeight="1" x14ac:dyDescent="0.2">
      <c r="A14" s="2" t="s">
        <v>20</v>
      </c>
      <c r="B14" s="2" t="s">
        <v>21</v>
      </c>
      <c r="C14" s="64">
        <v>56052360</v>
      </c>
      <c r="D14" s="14">
        <v>3426506.69</v>
      </c>
      <c r="E14" s="14">
        <v>4495475.43</v>
      </c>
      <c r="F14" s="14">
        <v>4961415.12</v>
      </c>
      <c r="G14" s="14">
        <v>4857620.72</v>
      </c>
      <c r="H14" s="8">
        <v>4672064.47</v>
      </c>
      <c r="I14" s="8">
        <v>5228530.66</v>
      </c>
      <c r="J14" s="8">
        <v>5289646.3</v>
      </c>
      <c r="K14" s="8">
        <v>5231965.8</v>
      </c>
      <c r="L14" s="8">
        <v>7207536.8799999999</v>
      </c>
      <c r="M14" s="8">
        <v>0</v>
      </c>
      <c r="N14" s="8">
        <v>0</v>
      </c>
      <c r="O14" s="8">
        <v>0</v>
      </c>
      <c r="P14" s="16">
        <f t="shared" si="1"/>
        <v>45370762.07</v>
      </c>
    </row>
    <row r="15" spans="1:16" s="21" customFormat="1" ht="30" x14ac:dyDescent="0.2">
      <c r="A15" s="18">
        <v>2.2000000000000002</v>
      </c>
      <c r="B15" s="18" t="s">
        <v>31</v>
      </c>
      <c r="C15" s="19">
        <f t="shared" ref="C15:I15" si="2">SUM(C16:C24)</f>
        <v>129089892</v>
      </c>
      <c r="D15" s="19">
        <f t="shared" si="2"/>
        <v>729995.64</v>
      </c>
      <c r="E15" s="19">
        <f t="shared" si="2"/>
        <v>6554315.1699999999</v>
      </c>
      <c r="F15" s="19">
        <f t="shared" si="2"/>
        <v>9177758.3299999982</v>
      </c>
      <c r="G15" s="19">
        <f t="shared" si="2"/>
        <v>10230102.609999999</v>
      </c>
      <c r="H15" s="19">
        <f t="shared" si="2"/>
        <v>11220033.93</v>
      </c>
      <c r="I15" s="19">
        <f t="shared" si="2"/>
        <v>8955406.4000000004</v>
      </c>
      <c r="J15" s="19">
        <f>SUM(J16:J24)</f>
        <v>9378238.9200000018</v>
      </c>
      <c r="K15" s="19">
        <f>SUM(K16:K24)</f>
        <v>14595002.199999999</v>
      </c>
      <c r="L15" s="19">
        <f>SUM(L16:L24)</f>
        <v>6991229.7400000012</v>
      </c>
      <c r="M15" s="20"/>
      <c r="N15" s="20"/>
      <c r="O15" s="20"/>
      <c r="P15" s="20">
        <f>SUM(P16:P24)</f>
        <v>77832082.940000013</v>
      </c>
    </row>
    <row r="16" spans="1:16" ht="22.5" customHeight="1" x14ac:dyDescent="0.2">
      <c r="A16" s="1" t="s">
        <v>70</v>
      </c>
      <c r="B16" s="1" t="s">
        <v>71</v>
      </c>
      <c r="C16" s="64">
        <v>30630224</v>
      </c>
      <c r="D16" s="14">
        <v>488043.87</v>
      </c>
      <c r="E16" s="14">
        <v>1637093.13</v>
      </c>
      <c r="F16" s="14">
        <v>2220933.4900000002</v>
      </c>
      <c r="G16" s="14">
        <v>3045833.9</v>
      </c>
      <c r="H16" s="8">
        <v>2726491.55</v>
      </c>
      <c r="I16" s="8">
        <v>2556986.13</v>
      </c>
      <c r="J16" s="8">
        <v>2415607.87</v>
      </c>
      <c r="K16" s="8">
        <v>3722333.32</v>
      </c>
      <c r="L16" s="8">
        <v>3192197.97</v>
      </c>
      <c r="M16" s="8">
        <v>0</v>
      </c>
      <c r="N16" s="8">
        <v>0</v>
      </c>
      <c r="O16" s="8">
        <v>0</v>
      </c>
      <c r="P16" s="14">
        <f t="shared" si="1"/>
        <v>22005521.23</v>
      </c>
    </row>
    <row r="17" spans="1:16" ht="57" x14ac:dyDescent="0.2">
      <c r="A17" s="1" t="s">
        <v>84</v>
      </c>
      <c r="B17" s="1" t="s">
        <v>85</v>
      </c>
      <c r="C17" s="64">
        <v>8000000</v>
      </c>
      <c r="D17" s="8">
        <v>0</v>
      </c>
      <c r="E17" s="8">
        <v>0</v>
      </c>
      <c r="F17" s="14">
        <v>177000</v>
      </c>
      <c r="G17" s="14">
        <v>801723.61</v>
      </c>
      <c r="H17" s="8">
        <v>494361</v>
      </c>
      <c r="I17" s="8">
        <v>537372</v>
      </c>
      <c r="J17" s="8">
        <v>1945585.72</v>
      </c>
      <c r="K17" s="8">
        <v>674801.17</v>
      </c>
      <c r="L17" s="8">
        <v>611624</v>
      </c>
      <c r="M17" s="8">
        <v>0</v>
      </c>
      <c r="N17" s="8">
        <v>0</v>
      </c>
      <c r="O17" s="8">
        <v>0</v>
      </c>
      <c r="P17" s="14">
        <f t="shared" si="1"/>
        <v>5242467.5</v>
      </c>
    </row>
    <row r="18" spans="1:16" x14ac:dyDescent="0.2">
      <c r="A18" s="1" t="s">
        <v>94</v>
      </c>
      <c r="B18" s="1" t="s">
        <v>95</v>
      </c>
      <c r="C18" s="64">
        <v>1455668</v>
      </c>
      <c r="D18" s="8">
        <v>0</v>
      </c>
      <c r="E18" s="8">
        <v>0</v>
      </c>
      <c r="F18" s="8">
        <v>0</v>
      </c>
      <c r="G18" s="14">
        <v>425250</v>
      </c>
      <c r="H18" s="8">
        <v>199300</v>
      </c>
      <c r="I18" s="8">
        <v>0</v>
      </c>
      <c r="J18" s="8">
        <v>215935</v>
      </c>
      <c r="K18" s="8">
        <v>57700</v>
      </c>
      <c r="L18" s="8">
        <v>0</v>
      </c>
      <c r="M18" s="8">
        <v>0</v>
      </c>
      <c r="N18" s="8">
        <v>0</v>
      </c>
      <c r="O18" s="8">
        <v>0</v>
      </c>
      <c r="P18" s="14">
        <f t="shared" si="1"/>
        <v>898185</v>
      </c>
    </row>
    <row r="19" spans="1:16" ht="28.5" x14ac:dyDescent="0.2">
      <c r="A19" s="1" t="s">
        <v>104</v>
      </c>
      <c r="B19" s="1" t="s">
        <v>105</v>
      </c>
      <c r="C19" s="64">
        <v>1600000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200000</v>
      </c>
      <c r="J19" s="8">
        <v>800000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f t="shared" si="1"/>
        <v>1000000</v>
      </c>
    </row>
    <row r="20" spans="1:16" ht="28.5" x14ac:dyDescent="0.2">
      <c r="A20" s="1" t="s">
        <v>114</v>
      </c>
      <c r="B20" s="1" t="s">
        <v>115</v>
      </c>
      <c r="C20" s="64">
        <v>43100000</v>
      </c>
      <c r="D20" s="8">
        <v>0</v>
      </c>
      <c r="E20" s="14">
        <v>2504100</v>
      </c>
      <c r="F20" s="14">
        <v>4726793.42</v>
      </c>
      <c r="G20" s="14">
        <v>3981076.92</v>
      </c>
      <c r="H20" s="8">
        <v>3418919.6</v>
      </c>
      <c r="I20" s="8">
        <v>3848649.21</v>
      </c>
      <c r="J20" s="8">
        <v>1907413.05</v>
      </c>
      <c r="K20" s="8">
        <v>7075438.7999999998</v>
      </c>
      <c r="L20" s="8">
        <v>2657304.91</v>
      </c>
      <c r="M20" s="8">
        <v>0</v>
      </c>
      <c r="N20" s="8">
        <v>0</v>
      </c>
      <c r="O20" s="8">
        <v>0</v>
      </c>
      <c r="P20" s="14">
        <f t="shared" si="1"/>
        <v>30119695.91</v>
      </c>
    </row>
    <row r="21" spans="1:16" ht="12.75" customHeight="1" x14ac:dyDescent="0.2">
      <c r="A21" s="1" t="s">
        <v>136</v>
      </c>
      <c r="B21" s="1" t="s">
        <v>137</v>
      </c>
      <c r="C21" s="64">
        <v>6904000</v>
      </c>
      <c r="D21" s="14">
        <v>241951.77</v>
      </c>
      <c r="E21" s="14">
        <v>317031.65999999997</v>
      </c>
      <c r="F21" s="14">
        <v>287484.27</v>
      </c>
      <c r="G21" s="14">
        <v>287875.18</v>
      </c>
      <c r="H21" s="8">
        <v>2633116.33</v>
      </c>
      <c r="I21" s="8">
        <v>342639.65</v>
      </c>
      <c r="J21" s="8">
        <v>289560.75</v>
      </c>
      <c r="K21" s="8">
        <v>2651037.98</v>
      </c>
      <c r="L21" s="8">
        <v>290102.86</v>
      </c>
      <c r="M21" s="8">
        <v>0</v>
      </c>
      <c r="N21" s="8">
        <v>0</v>
      </c>
      <c r="O21" s="8">
        <v>0</v>
      </c>
      <c r="P21" s="14">
        <f t="shared" si="1"/>
        <v>7340800.4500000002</v>
      </c>
    </row>
    <row r="22" spans="1:16" ht="85.5" x14ac:dyDescent="0.2">
      <c r="A22" s="87" t="s">
        <v>150</v>
      </c>
      <c r="B22" s="1" t="s">
        <v>151</v>
      </c>
      <c r="C22" s="64">
        <v>18200000</v>
      </c>
      <c r="D22" s="8">
        <v>0</v>
      </c>
      <c r="E22" s="14">
        <v>2006090.38</v>
      </c>
      <c r="F22" s="14">
        <v>589532.13</v>
      </c>
      <c r="G22" s="14">
        <v>1368125</v>
      </c>
      <c r="H22" s="8">
        <v>1430118.45</v>
      </c>
      <c r="I22" s="8">
        <v>653253.9</v>
      </c>
      <c r="J22" s="8">
        <v>943822.5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14">
        <f t="shared" si="1"/>
        <v>6990942.3600000003</v>
      </c>
    </row>
    <row r="23" spans="1:16" ht="71.25" x14ac:dyDescent="0.2">
      <c r="A23" s="87" t="s">
        <v>168</v>
      </c>
      <c r="B23" s="1" t="s">
        <v>169</v>
      </c>
      <c r="C23" s="64">
        <v>17300000</v>
      </c>
      <c r="D23" s="8">
        <v>0</v>
      </c>
      <c r="E23" s="14">
        <v>90000</v>
      </c>
      <c r="F23" s="14">
        <v>524045</v>
      </c>
      <c r="G23" s="14">
        <v>150888</v>
      </c>
      <c r="H23" s="8">
        <v>261572</v>
      </c>
      <c r="I23" s="8">
        <v>623489.11</v>
      </c>
      <c r="J23" s="8">
        <v>758857.63</v>
      </c>
      <c r="K23" s="8">
        <v>180379.74</v>
      </c>
      <c r="L23" s="8">
        <v>90000</v>
      </c>
      <c r="M23" s="8">
        <v>0</v>
      </c>
      <c r="N23" s="8">
        <v>0</v>
      </c>
      <c r="O23" s="8">
        <v>0</v>
      </c>
      <c r="P23" s="14">
        <f t="shared" si="1"/>
        <v>2679231.4799999995</v>
      </c>
    </row>
    <row r="24" spans="1:16" ht="42.75" x14ac:dyDescent="0.2">
      <c r="A24" s="87" t="s">
        <v>186</v>
      </c>
      <c r="B24" s="1" t="s">
        <v>187</v>
      </c>
      <c r="C24" s="64">
        <v>1900000</v>
      </c>
      <c r="D24" s="8">
        <v>0</v>
      </c>
      <c r="E24" s="8">
        <v>0</v>
      </c>
      <c r="F24" s="14">
        <v>651970.02</v>
      </c>
      <c r="G24" s="14">
        <v>169330</v>
      </c>
      <c r="H24" s="8">
        <v>56155</v>
      </c>
      <c r="I24" s="8">
        <v>193016.4</v>
      </c>
      <c r="J24" s="8">
        <v>101456.4</v>
      </c>
      <c r="K24" s="8">
        <v>233311.19</v>
      </c>
      <c r="L24" s="8">
        <v>150000</v>
      </c>
      <c r="M24" s="8">
        <v>0</v>
      </c>
      <c r="N24" s="8">
        <v>0</v>
      </c>
      <c r="O24" s="8">
        <v>0</v>
      </c>
      <c r="P24" s="8">
        <f t="shared" si="1"/>
        <v>1555239.0099999998</v>
      </c>
    </row>
    <row r="25" spans="1:16" s="21" customFormat="1" ht="30" x14ac:dyDescent="0.2">
      <c r="A25" s="18">
        <v>2.2999999999999998</v>
      </c>
      <c r="B25" s="18" t="s">
        <v>34</v>
      </c>
      <c r="C25" s="62">
        <f>SUM(C26:C33)</f>
        <v>38334150</v>
      </c>
      <c r="D25" s="19">
        <f t="shared" ref="D25:H25" si="3">SUM(D26:D33)</f>
        <v>0</v>
      </c>
      <c r="E25" s="19">
        <f t="shared" si="3"/>
        <v>517782.13</v>
      </c>
      <c r="F25" s="19">
        <f t="shared" si="3"/>
        <v>2819159.24</v>
      </c>
      <c r="G25" s="19">
        <f t="shared" si="3"/>
        <v>6819781.3799999999</v>
      </c>
      <c r="H25" s="19">
        <f t="shared" si="3"/>
        <v>1780479.97</v>
      </c>
      <c r="I25" s="19">
        <f>SUM(I26:I33)</f>
        <v>1641307.59</v>
      </c>
      <c r="J25" s="19">
        <f>SUM(J26:J33)</f>
        <v>6696847.8399999999</v>
      </c>
      <c r="K25" s="19">
        <f>SUM(K26:K33)</f>
        <v>1036074.96</v>
      </c>
      <c r="L25" s="19">
        <f>SUM(L26:L33)</f>
        <v>23670.799999999999</v>
      </c>
      <c r="M25" s="20"/>
      <c r="N25" s="20"/>
      <c r="O25" s="20"/>
      <c r="P25" s="20">
        <f t="shared" si="1"/>
        <v>21335103.91</v>
      </c>
    </row>
    <row r="26" spans="1:16" ht="12.75" customHeight="1" x14ac:dyDescent="0.2">
      <c r="A26" s="1" t="s">
        <v>192</v>
      </c>
      <c r="B26" s="1" t="s">
        <v>193</v>
      </c>
      <c r="C26" s="64">
        <v>1300000</v>
      </c>
      <c r="D26" s="8">
        <v>0</v>
      </c>
      <c r="E26" s="8">
        <v>0</v>
      </c>
      <c r="F26" s="14">
        <v>92976</v>
      </c>
      <c r="G26" s="14">
        <v>469332.26</v>
      </c>
      <c r="H26" s="8">
        <v>224662</v>
      </c>
      <c r="I26" s="8">
        <v>79716</v>
      </c>
      <c r="J26" s="8">
        <v>60580</v>
      </c>
      <c r="K26" s="8">
        <v>210453.44</v>
      </c>
      <c r="L26" s="8">
        <v>0</v>
      </c>
      <c r="M26" s="8">
        <v>0</v>
      </c>
      <c r="N26" s="8">
        <v>0</v>
      </c>
      <c r="O26" s="8">
        <v>0</v>
      </c>
      <c r="P26" s="8">
        <f t="shared" si="1"/>
        <v>1137719.7</v>
      </c>
    </row>
    <row r="27" spans="1:16" ht="12.75" customHeight="1" x14ac:dyDescent="0.2">
      <c r="A27" s="1" t="s">
        <v>459</v>
      </c>
      <c r="B27" s="1" t="s">
        <v>203</v>
      </c>
      <c r="C27" s="64">
        <v>1800000</v>
      </c>
      <c r="D27" s="8">
        <v>0</v>
      </c>
      <c r="E27" s="14">
        <v>401200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467044</v>
      </c>
      <c r="L27" s="8">
        <v>0</v>
      </c>
      <c r="M27" s="8">
        <v>0</v>
      </c>
      <c r="N27" s="8">
        <v>0</v>
      </c>
      <c r="O27" s="8">
        <v>0</v>
      </c>
      <c r="P27" s="8">
        <f t="shared" si="1"/>
        <v>868244</v>
      </c>
    </row>
    <row r="28" spans="1:16" ht="28.5" x14ac:dyDescent="0.2">
      <c r="A28" s="1" t="s">
        <v>460</v>
      </c>
      <c r="B28" s="1" t="s">
        <v>213</v>
      </c>
      <c r="C28" s="64">
        <v>9484150</v>
      </c>
      <c r="D28" s="8">
        <v>0</v>
      </c>
      <c r="E28" s="8">
        <v>0</v>
      </c>
      <c r="F28" s="8">
        <v>0</v>
      </c>
      <c r="G28" s="14">
        <v>466925.15</v>
      </c>
      <c r="H28" s="8">
        <v>124550</v>
      </c>
      <c r="I28" s="8">
        <v>0</v>
      </c>
      <c r="J28" s="8">
        <v>826202.96</v>
      </c>
      <c r="K28" s="8">
        <v>1679.99</v>
      </c>
      <c r="L28" s="8">
        <v>0</v>
      </c>
      <c r="M28" s="8">
        <v>0</v>
      </c>
      <c r="N28" s="8">
        <v>0</v>
      </c>
      <c r="O28" s="8">
        <v>0</v>
      </c>
      <c r="P28" s="8">
        <f t="shared" si="1"/>
        <v>1419358.0999999999</v>
      </c>
    </row>
    <row r="29" spans="1:16" ht="15" customHeight="1" x14ac:dyDescent="0.2">
      <c r="A29" s="87" t="s">
        <v>234</v>
      </c>
      <c r="B29" s="1" t="s">
        <v>235</v>
      </c>
      <c r="C29" s="64">
        <v>250000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182298.48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f t="shared" si="1"/>
        <v>182298.48</v>
      </c>
    </row>
    <row r="30" spans="1:16" ht="15" customHeight="1" x14ac:dyDescent="0.2">
      <c r="A30" s="87" t="s">
        <v>240</v>
      </c>
      <c r="B30" s="1" t="s">
        <v>241</v>
      </c>
      <c r="C30" s="64">
        <v>500000</v>
      </c>
      <c r="D30" s="8">
        <v>0</v>
      </c>
      <c r="E30" s="8">
        <v>0</v>
      </c>
      <c r="F30" s="14">
        <v>287945.01</v>
      </c>
      <c r="G30" s="14">
        <v>19186.8</v>
      </c>
      <c r="H30" s="8">
        <v>0</v>
      </c>
      <c r="I30" s="8">
        <v>0</v>
      </c>
      <c r="J30" s="8">
        <v>0</v>
      </c>
      <c r="K30" s="8">
        <v>122250.07</v>
      </c>
      <c r="L30" s="8">
        <v>0</v>
      </c>
      <c r="M30" s="8">
        <v>0</v>
      </c>
      <c r="N30" s="8">
        <v>0</v>
      </c>
      <c r="O30" s="8">
        <v>0</v>
      </c>
      <c r="P30" s="8">
        <f t="shared" si="1"/>
        <v>429381.88</v>
      </c>
    </row>
    <row r="31" spans="1:16" ht="57" x14ac:dyDescent="0.2">
      <c r="A31" s="87" t="s">
        <v>248</v>
      </c>
      <c r="B31" s="1" t="s">
        <v>249</v>
      </c>
      <c r="C31" s="68">
        <v>1300000</v>
      </c>
      <c r="D31" s="8">
        <v>0</v>
      </c>
      <c r="E31" s="8">
        <v>0</v>
      </c>
      <c r="F31" s="14">
        <v>165613</v>
      </c>
      <c r="G31" s="8">
        <v>0</v>
      </c>
      <c r="H31" s="8">
        <v>13991.86</v>
      </c>
      <c r="I31" s="8">
        <v>22633.58</v>
      </c>
      <c r="J31" s="8">
        <v>0</v>
      </c>
      <c r="K31" s="8">
        <v>40166.910000000003</v>
      </c>
      <c r="L31" s="8">
        <v>0</v>
      </c>
      <c r="M31" s="8">
        <v>0</v>
      </c>
      <c r="N31" s="8">
        <v>0</v>
      </c>
      <c r="O31" s="8">
        <v>0</v>
      </c>
      <c r="P31" s="8">
        <f t="shared" si="1"/>
        <v>242405.35</v>
      </c>
    </row>
    <row r="32" spans="1:16" ht="71.25" x14ac:dyDescent="0.2">
      <c r="A32" s="1" t="s">
        <v>264</v>
      </c>
      <c r="B32" s="1" t="s">
        <v>265</v>
      </c>
      <c r="C32" s="64">
        <v>12000000</v>
      </c>
      <c r="D32" s="8">
        <v>0</v>
      </c>
      <c r="E32" s="8">
        <v>0</v>
      </c>
      <c r="F32" s="14">
        <v>398180.17</v>
      </c>
      <c r="G32" s="14">
        <v>4508166.71</v>
      </c>
      <c r="H32" s="8">
        <v>198625.32</v>
      </c>
      <c r="I32" s="8">
        <v>0</v>
      </c>
      <c r="J32" s="8">
        <v>4800000</v>
      </c>
      <c r="K32" s="8">
        <v>9719</v>
      </c>
      <c r="L32" s="8">
        <v>0</v>
      </c>
      <c r="M32" s="8">
        <v>0</v>
      </c>
      <c r="N32" s="8">
        <v>0</v>
      </c>
      <c r="O32" s="8">
        <v>0</v>
      </c>
      <c r="P32" s="8">
        <f t="shared" si="1"/>
        <v>9914691.1999999993</v>
      </c>
    </row>
    <row r="33" spans="1:21" s="30" customFormat="1" ht="28.5" x14ac:dyDescent="0.2">
      <c r="A33" s="1" t="s">
        <v>286</v>
      </c>
      <c r="B33" s="1" t="s">
        <v>287</v>
      </c>
      <c r="C33" s="68">
        <v>11700000</v>
      </c>
      <c r="D33" s="8">
        <v>0</v>
      </c>
      <c r="E33" s="14">
        <v>116582.13</v>
      </c>
      <c r="F33" s="14">
        <v>1874445.06</v>
      </c>
      <c r="G33" s="14">
        <v>1356170.46</v>
      </c>
      <c r="H33" s="8">
        <v>1218650.79</v>
      </c>
      <c r="I33" s="8">
        <v>1538958.01</v>
      </c>
      <c r="J33" s="8">
        <v>827766.4</v>
      </c>
      <c r="K33" s="8">
        <v>184761.55</v>
      </c>
      <c r="L33" s="8">
        <v>23670.799999999999</v>
      </c>
      <c r="M33" s="8">
        <v>0</v>
      </c>
      <c r="N33" s="8">
        <v>0</v>
      </c>
      <c r="O33" s="8">
        <v>0</v>
      </c>
      <c r="P33" s="8">
        <f t="shared" si="1"/>
        <v>7141005.1999999993</v>
      </c>
    </row>
    <row r="34" spans="1:21" s="21" customFormat="1" ht="30" x14ac:dyDescent="0.2">
      <c r="A34" s="18">
        <v>2.4</v>
      </c>
      <c r="B34" s="18" t="s">
        <v>406</v>
      </c>
      <c r="C34" s="61">
        <f t="shared" ref="C34:L34" si="4">SUM(C35:C36)</f>
        <v>3300000</v>
      </c>
      <c r="D34" s="61">
        <f t="shared" si="4"/>
        <v>0</v>
      </c>
      <c r="E34" s="61">
        <f t="shared" si="4"/>
        <v>25000</v>
      </c>
      <c r="F34" s="61">
        <f t="shared" si="4"/>
        <v>158795.31</v>
      </c>
      <c r="G34" s="61">
        <f t="shared" si="4"/>
        <v>48571.42</v>
      </c>
      <c r="H34" s="61">
        <f t="shared" si="4"/>
        <v>55000</v>
      </c>
      <c r="I34" s="61">
        <f t="shared" si="4"/>
        <v>353170.17</v>
      </c>
      <c r="J34" s="61">
        <f t="shared" si="4"/>
        <v>276893.93</v>
      </c>
      <c r="K34" s="61">
        <f t="shared" si="4"/>
        <v>663176.18000000005</v>
      </c>
      <c r="L34" s="61">
        <f t="shared" si="4"/>
        <v>13823.52</v>
      </c>
      <c r="M34" s="61"/>
      <c r="N34" s="61"/>
      <c r="O34" s="61"/>
      <c r="P34" s="20">
        <f t="shared" si="1"/>
        <v>1594430.5299999998</v>
      </c>
    </row>
    <row r="35" spans="1:21" s="30" customFormat="1" ht="28.5" customHeight="1" x14ac:dyDescent="0.2">
      <c r="A35" s="1" t="s">
        <v>325</v>
      </c>
      <c r="B35" s="1" t="s">
        <v>326</v>
      </c>
      <c r="C35" s="64">
        <v>3300000</v>
      </c>
      <c r="D35" s="8">
        <v>0</v>
      </c>
      <c r="E35" s="14">
        <v>25000</v>
      </c>
      <c r="F35" s="14">
        <v>158795.31</v>
      </c>
      <c r="G35" s="8">
        <v>48571.42</v>
      </c>
      <c r="H35" s="8">
        <v>55000</v>
      </c>
      <c r="I35" s="8">
        <v>353170.17</v>
      </c>
      <c r="J35" s="8">
        <v>276893.93</v>
      </c>
      <c r="K35" s="8">
        <v>663176.18000000005</v>
      </c>
      <c r="L35" s="8">
        <v>13823.52</v>
      </c>
      <c r="M35" s="8">
        <v>0</v>
      </c>
      <c r="N35" s="8">
        <v>0</v>
      </c>
      <c r="O35" s="8">
        <v>0</v>
      </c>
      <c r="P35" s="8">
        <f t="shared" si="1"/>
        <v>1594430.5299999998</v>
      </c>
    </row>
    <row r="36" spans="1:21" s="30" customFormat="1" ht="71.25" x14ac:dyDescent="0.2">
      <c r="A36" s="1" t="s">
        <v>341</v>
      </c>
      <c r="B36" s="1" t="s">
        <v>342</v>
      </c>
      <c r="C36" s="64"/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f t="shared" si="1"/>
        <v>0</v>
      </c>
    </row>
    <row r="37" spans="1:21" s="21" customFormat="1" ht="45" x14ac:dyDescent="0.2">
      <c r="A37" s="18">
        <v>2.6</v>
      </c>
      <c r="B37" s="18" t="s">
        <v>407</v>
      </c>
      <c r="C37" s="61">
        <f>SUM(C38:C45)</f>
        <v>60150000</v>
      </c>
      <c r="D37" s="61">
        <f t="shared" ref="D37:H37" si="5">SUM(D38:D45)</f>
        <v>0</v>
      </c>
      <c r="E37" s="61">
        <f t="shared" si="5"/>
        <v>1088333.56</v>
      </c>
      <c r="F37" s="61">
        <f t="shared" si="5"/>
        <v>3925087.75</v>
      </c>
      <c r="G37" s="61">
        <f t="shared" si="5"/>
        <v>2597455.48</v>
      </c>
      <c r="H37" s="61">
        <f t="shared" si="5"/>
        <v>3182788.88</v>
      </c>
      <c r="I37" s="61">
        <f>SUM(I38:I45)</f>
        <v>7979562.2199999997</v>
      </c>
      <c r="J37" s="61">
        <f>SUM(J38:J45)</f>
        <v>538164.38</v>
      </c>
      <c r="K37" s="61">
        <f>SUM(K38:K45)</f>
        <v>1732826.54</v>
      </c>
      <c r="L37" s="61">
        <f>SUM(L38:L45)</f>
        <v>736343.6</v>
      </c>
      <c r="M37" s="61"/>
      <c r="N37" s="61"/>
      <c r="O37" s="61"/>
      <c r="P37" s="20">
        <f t="shared" si="1"/>
        <v>21780562.41</v>
      </c>
    </row>
    <row r="38" spans="1:21" s="30" customFormat="1" ht="15" customHeight="1" x14ac:dyDescent="0.2">
      <c r="A38" s="1" t="s">
        <v>348</v>
      </c>
      <c r="B38" s="1" t="s">
        <v>468</v>
      </c>
      <c r="C38" s="64">
        <v>37000000</v>
      </c>
      <c r="D38" s="8">
        <v>0</v>
      </c>
      <c r="E38" s="8">
        <v>0</v>
      </c>
      <c r="F38" s="14">
        <v>2244228.48</v>
      </c>
      <c r="G38" s="14">
        <v>1304499.27</v>
      </c>
      <c r="H38" s="8">
        <v>687347</v>
      </c>
      <c r="I38" s="8">
        <v>6853233</v>
      </c>
      <c r="J38" s="8">
        <v>82093.899999999994</v>
      </c>
      <c r="K38" s="8">
        <v>168144.55</v>
      </c>
      <c r="L38" s="8">
        <v>0</v>
      </c>
      <c r="M38" s="8">
        <v>0</v>
      </c>
      <c r="N38" s="8">
        <v>0</v>
      </c>
      <c r="O38" s="8">
        <v>0</v>
      </c>
      <c r="P38" s="8">
        <f t="shared" si="1"/>
        <v>11339546.200000001</v>
      </c>
    </row>
    <row r="39" spans="1:21" s="30" customFormat="1" ht="85.5" x14ac:dyDescent="0.2">
      <c r="A39" s="1" t="s">
        <v>365</v>
      </c>
      <c r="B39" s="1" t="s">
        <v>366</v>
      </c>
      <c r="C39" s="68">
        <v>3000000</v>
      </c>
      <c r="D39" s="8">
        <v>0</v>
      </c>
      <c r="E39" s="14">
        <v>1088333.56</v>
      </c>
      <c r="F39" s="14">
        <v>1531235.27</v>
      </c>
      <c r="G39" s="8">
        <v>0</v>
      </c>
      <c r="H39" s="8">
        <v>580133.43000000005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f t="shared" si="1"/>
        <v>3199702.2600000002</v>
      </c>
    </row>
    <row r="40" spans="1:21" s="30" customFormat="1" ht="57" x14ac:dyDescent="0.2">
      <c r="A40" s="1" t="s">
        <v>419</v>
      </c>
      <c r="B40" s="1" t="s">
        <v>420</v>
      </c>
      <c r="C40" s="64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42924.2</v>
      </c>
      <c r="J40" s="8">
        <v>8854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f t="shared" si="1"/>
        <v>51778.2</v>
      </c>
    </row>
    <row r="41" spans="1:21" s="30" customFormat="1" ht="71.25" x14ac:dyDescent="0.2">
      <c r="A41" s="1" t="s">
        <v>371</v>
      </c>
      <c r="B41" s="1" t="s">
        <v>404</v>
      </c>
      <c r="C41" s="64">
        <v>10000000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f t="shared" si="1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4">
        <v>8950000</v>
      </c>
      <c r="D42" s="8">
        <v>0</v>
      </c>
      <c r="E42" s="8">
        <v>0</v>
      </c>
      <c r="F42" s="8">
        <v>0</v>
      </c>
      <c r="G42" s="14">
        <v>1292956.21</v>
      </c>
      <c r="H42" s="8">
        <v>907500.24</v>
      </c>
      <c r="I42" s="8">
        <v>99405.02</v>
      </c>
      <c r="J42" s="8">
        <v>386922</v>
      </c>
      <c r="K42" s="8">
        <v>1564681.99</v>
      </c>
      <c r="L42" s="8">
        <v>192599.6</v>
      </c>
      <c r="M42" s="8">
        <v>0</v>
      </c>
      <c r="N42" s="8">
        <v>0</v>
      </c>
      <c r="O42" s="8">
        <v>0</v>
      </c>
      <c r="P42" s="8">
        <f t="shared" si="1"/>
        <v>4444065.0599999996</v>
      </c>
    </row>
    <row r="43" spans="1:21" s="30" customFormat="1" ht="42.75" x14ac:dyDescent="0.2">
      <c r="A43" s="1" t="s">
        <v>424</v>
      </c>
      <c r="B43" s="1" t="s">
        <v>427</v>
      </c>
      <c r="C43" s="64">
        <v>500000</v>
      </c>
      <c r="D43" s="8">
        <v>0</v>
      </c>
      <c r="E43" s="8">
        <v>0</v>
      </c>
      <c r="F43" s="14">
        <v>149624</v>
      </c>
      <c r="G43" s="8">
        <v>0</v>
      </c>
      <c r="H43" s="8">
        <v>1007808.21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f t="shared" si="1"/>
        <v>1157432.21</v>
      </c>
      <c r="Q43" s="31"/>
      <c r="R43" s="31"/>
      <c r="S43" s="31"/>
      <c r="T43" s="31"/>
      <c r="U43" s="31"/>
    </row>
    <row r="44" spans="1:21" s="30" customFormat="1" ht="28.5" x14ac:dyDescent="0.2">
      <c r="A44" s="1" t="s">
        <v>392</v>
      </c>
      <c r="B44" s="1" t="s">
        <v>393</v>
      </c>
      <c r="C44" s="64">
        <v>500000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984000</v>
      </c>
      <c r="J44" s="8">
        <v>60294.48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f t="shared" si="1"/>
        <v>1044294.48</v>
      </c>
      <c r="Q44" s="31"/>
      <c r="R44" s="31"/>
      <c r="S44" s="31"/>
      <c r="T44" s="31"/>
      <c r="U44" s="31"/>
    </row>
    <row r="45" spans="1:21" s="30" customFormat="1" ht="85.5" x14ac:dyDescent="0.2">
      <c r="A45" s="1" t="s">
        <v>398</v>
      </c>
      <c r="B45" s="1" t="s">
        <v>399</v>
      </c>
      <c r="C45" s="68">
        <v>200000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543744</v>
      </c>
      <c r="M45" s="8">
        <v>0</v>
      </c>
      <c r="N45" s="8">
        <v>0</v>
      </c>
      <c r="O45" s="8">
        <v>0</v>
      </c>
      <c r="P45" s="8">
        <f t="shared" si="1"/>
        <v>543744</v>
      </c>
    </row>
    <row r="46" spans="1:21" s="21" customFormat="1" x14ac:dyDescent="0.2">
      <c r="A46" s="18">
        <v>2.7</v>
      </c>
      <c r="B46" s="18" t="s">
        <v>465</v>
      </c>
      <c r="C46" s="61">
        <f t="shared" ref="C46:L46" si="6">SUM(C47)</f>
        <v>0</v>
      </c>
      <c r="D46" s="61">
        <f t="shared" si="6"/>
        <v>0</v>
      </c>
      <c r="E46" s="61">
        <f t="shared" si="6"/>
        <v>1356935.43</v>
      </c>
      <c r="F46" s="61">
        <f t="shared" si="6"/>
        <v>0</v>
      </c>
      <c r="G46" s="61">
        <f t="shared" si="6"/>
        <v>0</v>
      </c>
      <c r="H46" s="61">
        <f t="shared" si="6"/>
        <v>0</v>
      </c>
      <c r="I46" s="61">
        <f t="shared" si="6"/>
        <v>0</v>
      </c>
      <c r="J46" s="61">
        <f>SUM(J47)</f>
        <v>0</v>
      </c>
      <c r="K46" s="61">
        <f t="shared" si="6"/>
        <v>1474945</v>
      </c>
      <c r="L46" s="61">
        <f t="shared" si="6"/>
        <v>-43281.97</v>
      </c>
      <c r="M46" s="61"/>
      <c r="N46" s="61"/>
      <c r="O46" s="61"/>
      <c r="P46" s="20">
        <f>SUM(D46:O46)</f>
        <v>2788598.4599999995</v>
      </c>
    </row>
    <row r="47" spans="1:21" s="30" customFormat="1" ht="15" customHeight="1" x14ac:dyDescent="0.2">
      <c r="A47" s="1" t="s">
        <v>464</v>
      </c>
      <c r="B47" s="1" t="s">
        <v>466</v>
      </c>
      <c r="C47" s="64">
        <v>0</v>
      </c>
      <c r="D47" s="8"/>
      <c r="E47" s="14">
        <v>1356935.43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1474945</v>
      </c>
      <c r="L47" s="8">
        <v>-43281.97</v>
      </c>
      <c r="M47" s="8">
        <v>0</v>
      </c>
      <c r="N47" s="8">
        <v>0</v>
      </c>
      <c r="O47" s="8">
        <v>0</v>
      </c>
      <c r="P47" s="14">
        <f t="shared" ref="P47" si="7">SUM(D47:O47)</f>
        <v>2788598.4599999995</v>
      </c>
    </row>
    <row r="48" spans="1:21" s="21" customFormat="1" ht="42.75" x14ac:dyDescent="0.2">
      <c r="A48" s="88"/>
      <c r="B48" s="88" t="s">
        <v>458</v>
      </c>
      <c r="C48" s="37">
        <f>+C9+C15+C25+C34+C37+C46</f>
        <v>734161247</v>
      </c>
      <c r="D48" s="37">
        <f>+D9+D15+D25+D34+D37+D46</f>
        <v>27079582.020000003</v>
      </c>
      <c r="E48" s="37">
        <f>+E9+E15+E25+E34+E37+E46</f>
        <v>44483088.410000004</v>
      </c>
      <c r="F48" s="37">
        <f>+F37+F34+F25+F15+F9+F46</f>
        <v>54453597.310000002</v>
      </c>
      <c r="G48" s="37">
        <f t="shared" ref="G48:I48" si="8">+G37+G34+G25+G15+G9</f>
        <v>76721193.530000001</v>
      </c>
      <c r="H48" s="37">
        <f>+H37+H34+H25+H15+H9</f>
        <v>51865368.980000004</v>
      </c>
      <c r="I48" s="37">
        <f t="shared" si="8"/>
        <v>58783771.619999997</v>
      </c>
      <c r="J48" s="37">
        <f>+J37+J34+J25+J15+J9</f>
        <v>58152458.869999997</v>
      </c>
      <c r="K48" s="37">
        <f>+K37+K34+K25+K15+K9+K46</f>
        <v>59235720.609999999</v>
      </c>
      <c r="L48" s="37">
        <f>+L37+L34+L25+L15+L9</f>
        <v>62993760.420000009</v>
      </c>
      <c r="M48" s="37">
        <f>+M37+M25+M15+M9+M34</f>
        <v>0</v>
      </c>
      <c r="N48" s="37"/>
      <c r="O48" s="37"/>
      <c r="P48" s="20">
        <f>+P9+P15+P25+P34+P37+P46</f>
        <v>493725259.80000001</v>
      </c>
    </row>
    <row r="49" spans="3:16" x14ac:dyDescent="0.2">
      <c r="C49" s="90">
        <f>+C48-C8</f>
        <v>0</v>
      </c>
      <c r="D49" s="54">
        <f>+D48-D8</f>
        <v>0</v>
      </c>
      <c r="E49" s="54"/>
      <c r="P49" s="54">
        <f>+P48-P8</f>
        <v>0</v>
      </c>
    </row>
    <row r="50" spans="3:16" x14ac:dyDescent="0.2">
      <c r="D50" s="89">
        <f>+D48-D8</f>
        <v>0</v>
      </c>
      <c r="E50" s="89">
        <f>+E48-E8</f>
        <v>0</v>
      </c>
      <c r="F50" s="89">
        <f>+F48-F8</f>
        <v>0</v>
      </c>
      <c r="G50" s="89">
        <f>+G48-G8</f>
        <v>0</v>
      </c>
      <c r="H50" s="89">
        <f t="shared" ref="H50:M50" si="9">+H48-H8</f>
        <v>0</v>
      </c>
      <c r="I50" s="89">
        <f t="shared" si="9"/>
        <v>0</v>
      </c>
      <c r="J50" s="89">
        <f>+J48-J8</f>
        <v>0</v>
      </c>
      <c r="K50" s="89">
        <f t="shared" si="9"/>
        <v>0</v>
      </c>
      <c r="L50" s="89">
        <f>+L48-L8</f>
        <v>43281.970000006258</v>
      </c>
      <c r="M50" s="89">
        <f t="shared" si="9"/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4" t="s">
        <v>431</v>
      </c>
      <c r="C1" s="94"/>
      <c r="D1" s="94"/>
      <c r="E1" s="94"/>
      <c r="F1" s="94"/>
      <c r="G1" s="94"/>
      <c r="H1" s="94"/>
      <c r="I1" s="94"/>
      <c r="J1" s="34"/>
    </row>
    <row r="2" spans="1:11" x14ac:dyDescent="0.2">
      <c r="B2" s="93" t="s">
        <v>432</v>
      </c>
      <c r="C2" s="93"/>
      <c r="D2" s="93"/>
      <c r="E2" s="93"/>
      <c r="F2" s="93"/>
      <c r="G2" s="93"/>
      <c r="H2" s="93"/>
      <c r="I2" s="93"/>
      <c r="J2" s="35"/>
    </row>
    <row r="3" spans="1:11" x14ac:dyDescent="0.2">
      <c r="B3" s="93" t="s">
        <v>433</v>
      </c>
      <c r="C3" s="93"/>
      <c r="D3" s="93"/>
      <c r="E3" s="93"/>
      <c r="F3" s="93"/>
      <c r="G3" s="93"/>
      <c r="H3" s="93"/>
      <c r="I3" s="93"/>
      <c r="J3" s="35"/>
    </row>
    <row r="4" spans="1:11" x14ac:dyDescent="0.2">
      <c r="B4" s="93" t="s">
        <v>434</v>
      </c>
      <c r="C4" s="93"/>
      <c r="D4" s="93"/>
      <c r="E4" s="93"/>
      <c r="F4" s="93"/>
      <c r="G4" s="93"/>
      <c r="H4" s="93"/>
      <c r="I4" s="93"/>
      <c r="J4" s="35"/>
    </row>
    <row r="5" spans="1:11" x14ac:dyDescent="0.2">
      <c r="B5" s="93" t="s">
        <v>435</v>
      </c>
      <c r="C5" s="93"/>
      <c r="D5" s="93"/>
      <c r="E5" s="93"/>
      <c r="F5" s="93"/>
      <c r="G5" s="93"/>
      <c r="H5" s="93"/>
      <c r="I5" s="93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Sept. 2023</vt:lpstr>
      <vt:lpstr>resumen objetale</vt:lpstr>
      <vt:lpstr>Gráfico1</vt:lpstr>
      <vt:lpstr>'Ingresos y Egresos Octubre'!Área_de_impresión</vt:lpstr>
      <vt:lpstr>'Ingresos y Egresos Sept.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Jose Manuel Jimenez Mejia</cp:lastModifiedBy>
  <cp:lastPrinted>2022-11-15T20:12:31Z</cp:lastPrinted>
  <dcterms:created xsi:type="dcterms:W3CDTF">2022-03-02T19:25:33Z</dcterms:created>
  <dcterms:modified xsi:type="dcterms:W3CDTF">2023-10-05T15:26:11Z</dcterms:modified>
</cp:coreProperties>
</file>